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Финансовый расчет" sheetId="9" r:id="rId1"/>
  </sheets>
  <definedNames>
    <definedName name="_xlnm.Print_Area" localSheetId="0">'Финансовый расчет'!$A$1:$AC$57</definedName>
  </definedNames>
  <calcPr calcId="145621"/>
</workbook>
</file>

<file path=xl/calcChain.xml><?xml version="1.0" encoding="utf-8"?>
<calcChain xmlns="http://schemas.openxmlformats.org/spreadsheetml/2006/main">
  <c r="AB51" i="9" l="1"/>
  <c r="B48" i="9"/>
  <c r="B52" i="9" s="1"/>
  <c r="AB35" i="9"/>
  <c r="C28" i="9"/>
  <c r="D28" i="9"/>
  <c r="E28" i="9"/>
  <c r="E32" i="9" s="1"/>
  <c r="F28" i="9"/>
  <c r="G28" i="9"/>
  <c r="G32" i="9" s="1"/>
  <c r="H28" i="9"/>
  <c r="I28" i="9"/>
  <c r="I32" i="9" s="1"/>
  <c r="J28" i="9"/>
  <c r="K28" i="9"/>
  <c r="K32" i="9" s="1"/>
  <c r="L28" i="9"/>
  <c r="M28" i="9"/>
  <c r="M32" i="9" s="1"/>
  <c r="N28" i="9"/>
  <c r="O28" i="9"/>
  <c r="O32" i="9" s="1"/>
  <c r="P28" i="9"/>
  <c r="Q28" i="9"/>
  <c r="Q32" i="9" s="1"/>
  <c r="R28" i="9"/>
  <c r="S28" i="9"/>
  <c r="S32" i="9" s="1"/>
  <c r="T28" i="9"/>
  <c r="U28" i="9"/>
  <c r="U32" i="9" s="1"/>
  <c r="V28" i="9"/>
  <c r="W28" i="9"/>
  <c r="W32" i="9" s="1"/>
  <c r="X28" i="9"/>
  <c r="Y28" i="9"/>
  <c r="Y32" i="9" s="1"/>
  <c r="Z28" i="9"/>
  <c r="AA28" i="9"/>
  <c r="AA32" i="9" s="1"/>
  <c r="AB30" i="9"/>
  <c r="AB31" i="9"/>
  <c r="AB29" i="9"/>
  <c r="B28" i="9"/>
  <c r="C21" i="9"/>
  <c r="D21" i="9"/>
  <c r="E21" i="9"/>
  <c r="F21" i="9"/>
  <c r="G21" i="9"/>
  <c r="H21" i="9"/>
  <c r="I21" i="9"/>
  <c r="J21" i="9"/>
  <c r="K21" i="9"/>
  <c r="L21" i="9"/>
  <c r="N21" i="9"/>
  <c r="R21" i="9"/>
  <c r="B21" i="9"/>
  <c r="B12" i="9"/>
  <c r="B6" i="9"/>
  <c r="AB14" i="9"/>
  <c r="AB15" i="9"/>
  <c r="AB16" i="9"/>
  <c r="AB13" i="9"/>
  <c r="G12" i="9"/>
  <c r="H12" i="9"/>
  <c r="I12" i="9"/>
  <c r="J12" i="9"/>
  <c r="K12" i="9"/>
  <c r="L12" i="9"/>
  <c r="N12" i="9"/>
  <c r="R12" i="9"/>
  <c r="D12" i="9"/>
  <c r="E12" i="9"/>
  <c r="F12" i="9"/>
  <c r="C12" i="9"/>
  <c r="AB7" i="9"/>
  <c r="AB8" i="9"/>
  <c r="D6" i="9"/>
  <c r="D41" i="9" s="1"/>
  <c r="E6" i="9"/>
  <c r="E41" i="9" s="1"/>
  <c r="AB41" i="9" s="1"/>
  <c r="F6" i="9"/>
  <c r="F41" i="9" s="1"/>
  <c r="G6" i="9"/>
  <c r="G41" i="9" s="1"/>
  <c r="H6" i="9"/>
  <c r="H41" i="9" s="1"/>
  <c r="I6" i="9"/>
  <c r="I41" i="9" s="1"/>
  <c r="J6" i="9"/>
  <c r="J41" i="9" s="1"/>
  <c r="K6" i="9"/>
  <c r="K41" i="9" s="1"/>
  <c r="L6" i="9"/>
  <c r="L41" i="9" s="1"/>
  <c r="M6" i="9"/>
  <c r="M41" i="9" s="1"/>
  <c r="N6" i="9"/>
  <c r="N41" i="9" s="1"/>
  <c r="O6" i="9"/>
  <c r="O41" i="9" s="1"/>
  <c r="P6" i="9"/>
  <c r="P41" i="9" s="1"/>
  <c r="Q6" i="9"/>
  <c r="Q41" i="9" s="1"/>
  <c r="R6" i="9"/>
  <c r="R41" i="9" s="1"/>
  <c r="S6" i="9"/>
  <c r="S41" i="9" s="1"/>
  <c r="T6" i="9"/>
  <c r="T41" i="9" s="1"/>
  <c r="U6" i="9"/>
  <c r="U41" i="9" s="1"/>
  <c r="V6" i="9"/>
  <c r="V41" i="9" s="1"/>
  <c r="W6" i="9"/>
  <c r="W41" i="9" s="1"/>
  <c r="X6" i="9"/>
  <c r="X41" i="9" s="1"/>
  <c r="Y6" i="9"/>
  <c r="Y41" i="9" s="1"/>
  <c r="Z6" i="9"/>
  <c r="Z41" i="9" s="1"/>
  <c r="AA6" i="9"/>
  <c r="AA41" i="9" s="1"/>
  <c r="C6" i="9"/>
  <c r="C41" i="9" s="1"/>
  <c r="Z32" i="9" l="1"/>
  <c r="X32" i="9"/>
  <c r="V32" i="9"/>
  <c r="T32" i="9"/>
  <c r="R32" i="9"/>
  <c r="P32" i="9"/>
  <c r="N32" i="9"/>
  <c r="L32" i="9"/>
  <c r="J32" i="9"/>
  <c r="H32" i="9"/>
  <c r="F32" i="9"/>
  <c r="Z12" i="9"/>
  <c r="V12" i="9"/>
  <c r="V50" i="9" s="1"/>
  <c r="X12" i="9"/>
  <c r="X50" i="9" s="1"/>
  <c r="T12" i="9"/>
  <c r="T42" i="9" s="1"/>
  <c r="T40" i="9" s="1"/>
  <c r="P12" i="9"/>
  <c r="AA12" i="9"/>
  <c r="AA42" i="9" s="1"/>
  <c r="AA40" i="9" s="1"/>
  <c r="Y12" i="9"/>
  <c r="Y42" i="9" s="1"/>
  <c r="Y40" i="9" s="1"/>
  <c r="W12" i="9"/>
  <c r="W42" i="9" s="1"/>
  <c r="W40" i="9" s="1"/>
  <c r="U12" i="9"/>
  <c r="S12" i="9"/>
  <c r="S50" i="9" s="1"/>
  <c r="Q12" i="9"/>
  <c r="O12" i="9"/>
  <c r="M12" i="9"/>
  <c r="M42" i="9" s="1"/>
  <c r="M40" i="9" s="1"/>
  <c r="AB17" i="9"/>
  <c r="AB12" i="9" s="1"/>
  <c r="AB23" i="9"/>
  <c r="AB24" i="9"/>
  <c r="AB22" i="9"/>
  <c r="Z21" i="9"/>
  <c r="Z49" i="9" s="1"/>
  <c r="V21" i="9"/>
  <c r="V49" i="9" s="1"/>
  <c r="X21" i="9"/>
  <c r="X49" i="9" s="1"/>
  <c r="T21" i="9"/>
  <c r="P21" i="9"/>
  <c r="AA21" i="9"/>
  <c r="Y21" i="9"/>
  <c r="W21" i="9"/>
  <c r="W39" i="9" s="1"/>
  <c r="U21" i="9"/>
  <c r="S21" i="9"/>
  <c r="S39" i="9" s="1"/>
  <c r="Q21" i="9"/>
  <c r="O21" i="9"/>
  <c r="O49" i="9" s="1"/>
  <c r="M21" i="9"/>
  <c r="C50" i="9"/>
  <c r="C42" i="9"/>
  <c r="E42" i="9"/>
  <c r="E50" i="9"/>
  <c r="AA50" i="9"/>
  <c r="S42" i="9"/>
  <c r="S40" i="9" s="1"/>
  <c r="O42" i="9"/>
  <c r="O40" i="9" s="1"/>
  <c r="O50" i="9"/>
  <c r="K42" i="9"/>
  <c r="K40" i="9" s="1"/>
  <c r="K50" i="9"/>
  <c r="I42" i="9"/>
  <c r="I40" i="9" s="1"/>
  <c r="I50" i="9"/>
  <c r="G42" i="9"/>
  <c r="G50" i="9"/>
  <c r="K49" i="9"/>
  <c r="K48" i="9" s="1"/>
  <c r="K52" i="9" s="1"/>
  <c r="K56" i="9" s="1"/>
  <c r="K39" i="9"/>
  <c r="I49" i="9"/>
  <c r="I39" i="9"/>
  <c r="G49" i="9"/>
  <c r="G48" i="9" s="1"/>
  <c r="G52" i="9" s="1"/>
  <c r="G56" i="9" s="1"/>
  <c r="G39" i="9"/>
  <c r="E49" i="9"/>
  <c r="E48" i="9" s="1"/>
  <c r="E52" i="9" s="1"/>
  <c r="E56" i="9" s="1"/>
  <c r="E39" i="9"/>
  <c r="C49" i="9"/>
  <c r="C39" i="9"/>
  <c r="F50" i="9"/>
  <c r="F42" i="9"/>
  <c r="D50" i="9"/>
  <c r="D42" i="9"/>
  <c r="R50" i="9"/>
  <c r="R42" i="9"/>
  <c r="R40" i="9" s="1"/>
  <c r="N50" i="9"/>
  <c r="N42" i="9"/>
  <c r="N40" i="9" s="1"/>
  <c r="L50" i="9"/>
  <c r="L42" i="9"/>
  <c r="L40" i="9" s="1"/>
  <c r="J50" i="9"/>
  <c r="J42" i="9"/>
  <c r="J40" i="9" s="1"/>
  <c r="H50" i="9"/>
  <c r="H42" i="9"/>
  <c r="H40" i="9" s="1"/>
  <c r="V39" i="9"/>
  <c r="R49" i="9"/>
  <c r="R48" i="9" s="1"/>
  <c r="R52" i="9" s="1"/>
  <c r="R56" i="9" s="1"/>
  <c r="R39" i="9"/>
  <c r="N49" i="9"/>
  <c r="N48" i="9" s="1"/>
  <c r="N52" i="9" s="1"/>
  <c r="N56" i="9" s="1"/>
  <c r="N39" i="9"/>
  <c r="L49" i="9"/>
  <c r="L48" i="9" s="1"/>
  <c r="L52" i="9" s="1"/>
  <c r="L56" i="9" s="1"/>
  <c r="L39" i="9"/>
  <c r="J49" i="9"/>
  <c r="J48" i="9" s="1"/>
  <c r="J52" i="9" s="1"/>
  <c r="J56" i="9" s="1"/>
  <c r="J39" i="9"/>
  <c r="H49" i="9"/>
  <c r="H48" i="9" s="1"/>
  <c r="H52" i="9" s="1"/>
  <c r="H56" i="9" s="1"/>
  <c r="H39" i="9"/>
  <c r="F49" i="9"/>
  <c r="F48" i="9" s="1"/>
  <c r="F52" i="9" s="1"/>
  <c r="F56" i="9" s="1"/>
  <c r="F39" i="9"/>
  <c r="D49" i="9"/>
  <c r="D39" i="9"/>
  <c r="G40" i="9"/>
  <c r="C48" i="9"/>
  <c r="C52" i="9" s="1"/>
  <c r="C56" i="9" s="1"/>
  <c r="C57" i="9" s="1"/>
  <c r="C40" i="9"/>
  <c r="C44" i="9" s="1"/>
  <c r="F40" i="9"/>
  <c r="D48" i="9"/>
  <c r="D52" i="9" s="1"/>
  <c r="D56" i="9" s="1"/>
  <c r="D40" i="9"/>
  <c r="E40" i="9"/>
  <c r="AB28" i="9"/>
  <c r="AB6" i="9"/>
  <c r="O39" i="9" l="1"/>
  <c r="D44" i="9"/>
  <c r="E44" i="9" s="1"/>
  <c r="F44" i="9" s="1"/>
  <c r="G44" i="9" s="1"/>
  <c r="H44" i="9" s="1"/>
  <c r="I44" i="9" s="1"/>
  <c r="J44" i="9" s="1"/>
  <c r="K44" i="9" s="1"/>
  <c r="L44" i="9" s="1"/>
  <c r="M44" i="9" s="1"/>
  <c r="N44" i="9" s="1"/>
  <c r="O44" i="9" s="1"/>
  <c r="P44" i="9" s="1"/>
  <c r="Q44" i="9" s="1"/>
  <c r="R44" i="9" s="1"/>
  <c r="S44" i="9" s="1"/>
  <c r="T44" i="9" s="1"/>
  <c r="D57" i="9"/>
  <c r="Z39" i="9"/>
  <c r="V42" i="9"/>
  <c r="V40" i="9" s="1"/>
  <c r="Z42" i="9"/>
  <c r="Z40" i="9" s="1"/>
  <c r="X42" i="9"/>
  <c r="X40" i="9" s="1"/>
  <c r="Z50" i="9"/>
  <c r="Z48" i="9" s="1"/>
  <c r="Z52" i="9" s="1"/>
  <c r="Z56" i="9" s="1"/>
  <c r="Q50" i="9"/>
  <c r="P42" i="9"/>
  <c r="P40" i="9" s="1"/>
  <c r="Y50" i="9"/>
  <c r="T50" i="9"/>
  <c r="W50" i="9"/>
  <c r="S49" i="9"/>
  <c r="P50" i="9"/>
  <c r="M50" i="9"/>
  <c r="U50" i="9"/>
  <c r="O48" i="9"/>
  <c r="O52" i="9" s="1"/>
  <c r="O56" i="9" s="1"/>
  <c r="Q42" i="9"/>
  <c r="Q40" i="9" s="1"/>
  <c r="U42" i="9"/>
  <c r="U40" i="9" s="1"/>
  <c r="V48" i="9"/>
  <c r="V52" i="9" s="1"/>
  <c r="V56" i="9" s="1"/>
  <c r="X48" i="9"/>
  <c r="X52" i="9" s="1"/>
  <c r="X56" i="9" s="1"/>
  <c r="AB21" i="9"/>
  <c r="Y49" i="9"/>
  <c r="T39" i="9"/>
  <c r="W49" i="9"/>
  <c r="AA39" i="9"/>
  <c r="T49" i="9"/>
  <c r="AA49" i="9"/>
  <c r="AA48" i="9" s="1"/>
  <c r="AA52" i="9" s="1"/>
  <c r="AA56" i="9" s="1"/>
  <c r="P49" i="9"/>
  <c r="Q49" i="9"/>
  <c r="Q48" i="9" s="1"/>
  <c r="Q52" i="9" s="1"/>
  <c r="Q56" i="9" s="1"/>
  <c r="P39" i="9"/>
  <c r="X39" i="9"/>
  <c r="M49" i="9"/>
  <c r="M48" i="9" s="1"/>
  <c r="M52" i="9" s="1"/>
  <c r="M56" i="9" s="1"/>
  <c r="U49" i="9"/>
  <c r="M39" i="9"/>
  <c r="Q39" i="9"/>
  <c r="U39" i="9"/>
  <c r="Y39" i="9"/>
  <c r="S48" i="9"/>
  <c r="S52" i="9" s="1"/>
  <c r="S56" i="9" s="1"/>
  <c r="I48" i="9"/>
  <c r="I52" i="9" s="1"/>
  <c r="I56" i="9" s="1"/>
  <c r="E57" i="9"/>
  <c r="F57" i="9" s="1"/>
  <c r="G57" i="9" s="1"/>
  <c r="H57" i="9" s="1"/>
  <c r="C43" i="9"/>
  <c r="D43" i="9" s="1"/>
  <c r="E43" i="9" s="1"/>
  <c r="F43" i="9" s="1"/>
  <c r="G43" i="9" s="1"/>
  <c r="H43" i="9" s="1"/>
  <c r="I43" i="9" s="1"/>
  <c r="J43" i="9" s="1"/>
  <c r="K43" i="9" s="1"/>
  <c r="L43" i="9" s="1"/>
  <c r="C53" i="9"/>
  <c r="D53" i="9" s="1"/>
  <c r="E53" i="9" s="1"/>
  <c r="F53" i="9" s="1"/>
  <c r="G53" i="9" s="1"/>
  <c r="H53" i="9" s="1"/>
  <c r="I57" i="9" l="1"/>
  <c r="J57" i="9" s="1"/>
  <c r="K57" i="9" s="1"/>
  <c r="L57" i="9" s="1"/>
  <c r="M57" i="9" s="1"/>
  <c r="N57" i="9" s="1"/>
  <c r="O57" i="9" s="1"/>
  <c r="P57" i="9" s="1"/>
  <c r="Q57" i="9" s="1"/>
  <c r="R57" i="9" s="1"/>
  <c r="S57" i="9" s="1"/>
  <c r="P48" i="9"/>
  <c r="P52" i="9" s="1"/>
  <c r="P56" i="9" s="1"/>
  <c r="W48" i="9"/>
  <c r="W52" i="9" s="1"/>
  <c r="W56" i="9" s="1"/>
  <c r="Y48" i="9"/>
  <c r="Y52" i="9" s="1"/>
  <c r="Y56" i="9" s="1"/>
  <c r="T48" i="9"/>
  <c r="T52" i="9" s="1"/>
  <c r="T56" i="9" s="1"/>
  <c r="U44" i="9"/>
  <c r="V44" i="9" s="1"/>
  <c r="W44" i="9" s="1"/>
  <c r="X44" i="9" s="1"/>
  <c r="Y44" i="9" s="1"/>
  <c r="Z44" i="9" s="1"/>
  <c r="AA44" i="9" s="1"/>
  <c r="AB42" i="9"/>
  <c r="AB40" i="9" s="1"/>
  <c r="AB50" i="9"/>
  <c r="U48" i="9"/>
  <c r="U52" i="9" s="1"/>
  <c r="U56" i="9" s="1"/>
  <c r="AB39" i="9"/>
  <c r="AB49" i="9"/>
  <c r="AB48" i="9" s="1"/>
  <c r="AB52" i="9" s="1"/>
  <c r="M43" i="9"/>
  <c r="N43" i="9" s="1"/>
  <c r="O43" i="9" s="1"/>
  <c r="P43" i="9" s="1"/>
  <c r="Q43" i="9" s="1"/>
  <c r="R43" i="9" s="1"/>
  <c r="S43" i="9" s="1"/>
  <c r="T43" i="9" s="1"/>
  <c r="U43" i="9" s="1"/>
  <c r="V43" i="9" s="1"/>
  <c r="W43" i="9" s="1"/>
  <c r="X43" i="9" s="1"/>
  <c r="Y43" i="9" s="1"/>
  <c r="Z43" i="9" s="1"/>
  <c r="AA43" i="9" s="1"/>
  <c r="I53" i="9"/>
  <c r="J53" i="9" s="1"/>
  <c r="K53" i="9" s="1"/>
  <c r="L53" i="9" s="1"/>
  <c r="M53" i="9" s="1"/>
  <c r="N53" i="9" s="1"/>
  <c r="O53" i="9" s="1"/>
  <c r="P53" i="9" s="1"/>
  <c r="Q53" i="9" s="1"/>
  <c r="R53" i="9" s="1"/>
  <c r="S53" i="9" s="1"/>
  <c r="AB56" i="9" l="1"/>
  <c r="T53" i="9"/>
  <c r="T57" i="9"/>
  <c r="U57" i="9" s="1"/>
  <c r="V57" i="9" s="1"/>
  <c r="W57" i="9" s="1"/>
  <c r="X57" i="9" s="1"/>
  <c r="Y57" i="9" s="1"/>
  <c r="Z57" i="9" s="1"/>
  <c r="AA57" i="9" s="1"/>
  <c r="U53" i="9"/>
  <c r="V53" i="9" s="1"/>
  <c r="W53" i="9" s="1"/>
  <c r="X53" i="9" s="1"/>
  <c r="Y53" i="9" s="1"/>
  <c r="Z53" i="9" s="1"/>
  <c r="AA53" i="9" s="1"/>
</calcChain>
</file>

<file path=xl/sharedStrings.xml><?xml version="1.0" encoding="utf-8"?>
<sst xmlns="http://schemas.openxmlformats.org/spreadsheetml/2006/main" count="240" uniqueCount="68">
  <si>
    <t>2.Зона для работы</t>
  </si>
  <si>
    <t>3.Зона для отдыха</t>
  </si>
  <si>
    <t>Итого</t>
  </si>
  <si>
    <t>Доходы</t>
  </si>
  <si>
    <t xml:space="preserve">3. Расходы на оплату </t>
  </si>
  <si>
    <t>Расходы (нарастающим)</t>
  </si>
  <si>
    <t>Доходы (нарастающим)</t>
  </si>
  <si>
    <t>Всего</t>
  </si>
  <si>
    <t>Период, год</t>
  </si>
  <si>
    <t>1 год</t>
  </si>
  <si>
    <t>2 год</t>
  </si>
  <si>
    <t>3 год</t>
  </si>
  <si>
    <t>4 год</t>
  </si>
  <si>
    <t>5 год</t>
  </si>
  <si>
    <t>6 год</t>
  </si>
  <si>
    <t>7 год</t>
  </si>
  <si>
    <t>8 год</t>
  </si>
  <si>
    <t>9 год</t>
  </si>
  <si>
    <t>10 год</t>
  </si>
  <si>
    <t>11 год</t>
  </si>
  <si>
    <t>12 год</t>
  </si>
  <si>
    <t>13 год</t>
  </si>
  <si>
    <t>14 год</t>
  </si>
  <si>
    <t>15 год</t>
  </si>
  <si>
    <t>16 год</t>
  </si>
  <si>
    <t>17 год</t>
  </si>
  <si>
    <t>18 год</t>
  </si>
  <si>
    <t>19 год</t>
  </si>
  <si>
    <t>20 год</t>
  </si>
  <si>
    <t>21 год</t>
  </si>
  <si>
    <t>22 год</t>
  </si>
  <si>
    <t>23 год</t>
  </si>
  <si>
    <t>24 год</t>
  </si>
  <si>
    <t>25 год</t>
  </si>
  <si>
    <t>Инвестиции в основные средства</t>
  </si>
  <si>
    <t xml:space="preserve">Операционные расходы </t>
  </si>
  <si>
    <t>Всего:</t>
  </si>
  <si>
    <t>4. Налоги</t>
  </si>
  <si>
    <t>Вид услуги</t>
  </si>
  <si>
    <t xml:space="preserve">Эксплуатация и техническое обслуживание объекта </t>
  </si>
  <si>
    <t>Оценка эффективности</t>
  </si>
  <si>
    <t>Расходы, в т.ч.:</t>
  </si>
  <si>
    <t>инвестиционные</t>
  </si>
  <si>
    <t>Года реализации проекта</t>
  </si>
  <si>
    <t>0 год</t>
  </si>
  <si>
    <t>Инвестиции</t>
  </si>
  <si>
    <t xml:space="preserve">Чистый денежный поток по операционной и инвестиционной деятельности </t>
  </si>
  <si>
    <t>Чистый денежный поток нарастающим итогом</t>
  </si>
  <si>
    <t>1+ ставка дисконтирования (с учетом доходности ОФЗ)</t>
  </si>
  <si>
    <t>Коэф. дисконтир-я</t>
  </si>
  <si>
    <t xml:space="preserve">Дисконтированный чистый денежный поток </t>
  </si>
  <si>
    <t>(ЧДД или NPV)</t>
  </si>
  <si>
    <t>Дисконтированный чистый денежный поток нарастающим итогом</t>
  </si>
  <si>
    <t>1.Зона для развития и образования</t>
  </si>
  <si>
    <t>Посещение (тыс.чел)</t>
  </si>
  <si>
    <t xml:space="preserve">Инвестиционные расходы </t>
  </si>
  <si>
    <t xml:space="preserve">1.Коммунальные платежи и иные  расходы </t>
  </si>
  <si>
    <t xml:space="preserve">5. Прочие расходы </t>
  </si>
  <si>
    <t>2. Аренда з/у</t>
  </si>
  <si>
    <t>Объем поступления денежных средств</t>
  </si>
  <si>
    <t xml:space="preserve">Чистый денежный поток по операционной деятельности: </t>
  </si>
  <si>
    <t>поступления денежных средств по операционной деятельности</t>
  </si>
  <si>
    <t>отчисления денежных среств по операционной деятельности:</t>
  </si>
  <si>
    <t xml:space="preserve">Расходы на реконструкцию </t>
  </si>
  <si>
    <t>Финансовая модель проекта</t>
  </si>
  <si>
    <t>Приложение № 1.1.</t>
  </si>
  <si>
    <t>Эксплу.т и тех. обслуживание</t>
  </si>
  <si>
    <t>отчисления ден. средств по операционной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</si>
</sst>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Fill="1" applyBorder="1" applyAlignment="1">
      <alignment vertical="top" wrapText="1"/>
    </xf>
    <xf numFmtId="0" fontId="0" fillId="0" borderId="1" xfId="0" applyFill="1" applyBorder="1"/>
    <xf numFmtId="2" fontId="0" fillId="0" borderId="1" xfId="0" applyNumberFormat="1" applyFill="1" applyBorder="1"/>
    <xf numFmtId="0" fontId="0" fillId="0" borderId="0" xfId="0" applyFill="1"/>
    <xf numFmtId="2" fontId="0" fillId="0" borderId="0" xfId="0" applyNumberFormat="1" applyFill="1"/>
    <xf numFmtId="2" fontId="0" fillId="0" borderId="1" xfId="0" applyNumberFormat="1" applyFill="1" applyBorder="1" applyAlignment="1">
      <alignment vertical="top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vertical="top"/>
    </xf>
    <xf numFmtId="0" fontId="2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57"/>
  <sheetViews>
    <sheetView tabSelected="1" topLeftCell="H1" zoomScaleNormal="100" workbookViewId="0">
      <selection activeCell="A4" sqref="A4:AB4"/>
    </sheetView>
  </sheetViews>
  <sheetFormatPr defaultRowHeight="15" x14ac:dyDescent="0.25"/>
  <cols>
    <col min="1" max="1" width="20.42578125" customWidth="1"/>
    <col min="2" max="2" width="6" customWidth="1"/>
    <col min="3" max="3" width="7.5703125" customWidth="1"/>
    <col min="4" max="4" width="7.28515625" customWidth="1"/>
    <col min="5" max="5" width="7.42578125" customWidth="1"/>
    <col min="6" max="6" width="7.140625" customWidth="1"/>
    <col min="7" max="7" width="7.42578125" customWidth="1"/>
    <col min="8" max="8" width="8.140625" customWidth="1"/>
    <col min="9" max="9" width="8" customWidth="1"/>
    <col min="10" max="10" width="7.5703125" customWidth="1"/>
    <col min="11" max="11" width="8.140625" customWidth="1"/>
    <col min="12" max="12" width="7.5703125" customWidth="1"/>
    <col min="13" max="13" width="8.7109375" customWidth="1"/>
    <col min="14" max="14" width="8" customWidth="1"/>
    <col min="15" max="15" width="8.7109375" customWidth="1"/>
    <col min="16" max="16" width="8.140625" customWidth="1"/>
    <col min="17" max="17" width="9" customWidth="1"/>
    <col min="18" max="18" width="7.5703125" customWidth="1"/>
    <col min="19" max="19" width="7.7109375" customWidth="1"/>
    <col min="20" max="20" width="8.42578125" customWidth="1"/>
    <col min="21" max="21" width="8" customWidth="1"/>
    <col min="22" max="23" width="7.5703125" customWidth="1"/>
    <col min="24" max="24" width="7.7109375" customWidth="1"/>
    <col min="25" max="25" width="7.5703125" customWidth="1"/>
    <col min="26" max="26" width="9.140625" customWidth="1"/>
    <col min="27" max="27" width="7.5703125" customWidth="1"/>
    <col min="28" max="28" width="9.28515625" customWidth="1"/>
  </cols>
  <sheetData>
    <row r="2" spans="1:29" x14ac:dyDescent="0.25">
      <c r="A2" s="4"/>
      <c r="B2" s="4"/>
      <c r="C2" s="4"/>
      <c r="D2" s="4"/>
      <c r="E2" s="4"/>
      <c r="F2" s="4"/>
      <c r="G2" s="11" t="s">
        <v>64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4"/>
      <c r="T2" s="4"/>
      <c r="U2" s="4"/>
      <c r="V2" s="4"/>
      <c r="W2" s="4"/>
      <c r="X2" s="4"/>
      <c r="Y2" s="4"/>
      <c r="Z2" s="7" t="s">
        <v>65</v>
      </c>
      <c r="AA2" s="7"/>
      <c r="AB2" s="7"/>
      <c r="AC2" s="4"/>
    </row>
    <row r="3" spans="1:29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x14ac:dyDescent="0.25">
      <c r="A4" s="10" t="s">
        <v>55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4"/>
    </row>
    <row r="5" spans="1:29" x14ac:dyDescent="0.25">
      <c r="A5" s="1" t="s">
        <v>8</v>
      </c>
      <c r="B5" s="2" t="s">
        <v>44</v>
      </c>
      <c r="C5" s="2" t="s">
        <v>9</v>
      </c>
      <c r="D5" s="2" t="s">
        <v>10</v>
      </c>
      <c r="E5" s="2" t="s">
        <v>11</v>
      </c>
      <c r="F5" s="2" t="s">
        <v>12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17</v>
      </c>
      <c r="L5" s="2" t="s">
        <v>18</v>
      </c>
      <c r="M5" s="2" t="s">
        <v>19</v>
      </c>
      <c r="N5" s="2" t="s">
        <v>20</v>
      </c>
      <c r="O5" s="2" t="s">
        <v>21</v>
      </c>
      <c r="P5" s="2" t="s">
        <v>22</v>
      </c>
      <c r="Q5" s="2" t="s">
        <v>23</v>
      </c>
      <c r="R5" s="2" t="s">
        <v>24</v>
      </c>
      <c r="S5" s="2" t="s">
        <v>25</v>
      </c>
      <c r="T5" s="2" t="s">
        <v>26</v>
      </c>
      <c r="U5" s="2" t="s">
        <v>27</v>
      </c>
      <c r="V5" s="2" t="s">
        <v>28</v>
      </c>
      <c r="W5" s="2" t="s">
        <v>29</v>
      </c>
      <c r="X5" s="2" t="s">
        <v>30</v>
      </c>
      <c r="Y5" s="2" t="s">
        <v>31</v>
      </c>
      <c r="Z5" s="2" t="s">
        <v>32</v>
      </c>
      <c r="AA5" s="2" t="s">
        <v>33</v>
      </c>
      <c r="AB5" s="2" t="s">
        <v>2</v>
      </c>
      <c r="AC5" s="4"/>
    </row>
    <row r="6" spans="1:29" x14ac:dyDescent="0.25">
      <c r="A6" s="1" t="s">
        <v>2</v>
      </c>
      <c r="B6" s="2">
        <f>B7+B8</f>
        <v>0</v>
      </c>
      <c r="C6" s="2">
        <f>C7+C8</f>
        <v>30.790000000000003</v>
      </c>
      <c r="D6" s="2">
        <f t="shared" ref="D6:AA6" si="0">D7+D8</f>
        <v>11.98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0</v>
      </c>
      <c r="V6" s="2">
        <f t="shared" si="0"/>
        <v>0</v>
      </c>
      <c r="W6" s="2">
        <f t="shared" si="0"/>
        <v>0</v>
      </c>
      <c r="X6" s="2">
        <f t="shared" si="0"/>
        <v>0</v>
      </c>
      <c r="Y6" s="2">
        <f t="shared" si="0"/>
        <v>0</v>
      </c>
      <c r="Z6" s="2">
        <f t="shared" si="0"/>
        <v>0</v>
      </c>
      <c r="AA6" s="2">
        <f t="shared" si="0"/>
        <v>0</v>
      </c>
      <c r="AB6" s="2">
        <f>SUM(C6:AA6)</f>
        <v>42.77</v>
      </c>
      <c r="AC6" s="4"/>
    </row>
    <row r="7" spans="1:29" ht="30.75" customHeight="1" x14ac:dyDescent="0.25">
      <c r="A7" s="1" t="s">
        <v>63</v>
      </c>
      <c r="B7" s="2"/>
      <c r="C7" s="2">
        <v>27.1</v>
      </c>
      <c r="D7" s="2">
        <v>10.1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f t="shared" ref="AB7:AB8" si="1">SUM(C7:AA7)</f>
        <v>37.200000000000003</v>
      </c>
      <c r="AC7" s="4"/>
    </row>
    <row r="8" spans="1:29" ht="30.75" customHeight="1" x14ac:dyDescent="0.25">
      <c r="A8" s="1" t="s">
        <v>34</v>
      </c>
      <c r="B8" s="2"/>
      <c r="C8" s="2">
        <v>3.69</v>
      </c>
      <c r="D8" s="2">
        <v>1.88</v>
      </c>
      <c r="E8" s="2">
        <v>0</v>
      </c>
      <c r="F8" s="2">
        <v>0</v>
      </c>
      <c r="G8" s="2">
        <v>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>
        <f t="shared" si="1"/>
        <v>5.57</v>
      </c>
      <c r="AC8" s="4"/>
    </row>
    <row r="9" spans="1:29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x14ac:dyDescent="0.25">
      <c r="A10" s="11" t="s">
        <v>35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4"/>
    </row>
    <row r="11" spans="1:29" x14ac:dyDescent="0.25">
      <c r="A11" s="2" t="s">
        <v>8</v>
      </c>
      <c r="B11" s="2" t="s">
        <v>44</v>
      </c>
      <c r="C11" s="2" t="s">
        <v>9</v>
      </c>
      <c r="D11" s="2" t="s">
        <v>10</v>
      </c>
      <c r="E11" s="2" t="s">
        <v>11</v>
      </c>
      <c r="F11" s="2" t="s">
        <v>12</v>
      </c>
      <c r="G11" s="2" t="s">
        <v>13</v>
      </c>
      <c r="H11" s="2" t="s">
        <v>14</v>
      </c>
      <c r="I11" s="2" t="s">
        <v>15</v>
      </c>
      <c r="J11" s="2" t="s">
        <v>16</v>
      </c>
      <c r="K11" s="2" t="s">
        <v>17</v>
      </c>
      <c r="L11" s="2" t="s">
        <v>18</v>
      </c>
      <c r="M11" s="2" t="s">
        <v>19</v>
      </c>
      <c r="N11" s="2" t="s">
        <v>20</v>
      </c>
      <c r="O11" s="2" t="s">
        <v>21</v>
      </c>
      <c r="P11" s="2" t="s">
        <v>22</v>
      </c>
      <c r="Q11" s="2" t="s">
        <v>23</v>
      </c>
      <c r="R11" s="2" t="s">
        <v>24</v>
      </c>
      <c r="S11" s="2" t="s">
        <v>25</v>
      </c>
      <c r="T11" s="2" t="s">
        <v>26</v>
      </c>
      <c r="U11" s="2" t="s">
        <v>27</v>
      </c>
      <c r="V11" s="2" t="s">
        <v>28</v>
      </c>
      <c r="W11" s="2" t="s">
        <v>29</v>
      </c>
      <c r="X11" s="2" t="s">
        <v>30</v>
      </c>
      <c r="Y11" s="2" t="s">
        <v>31</v>
      </c>
      <c r="Z11" s="2" t="s">
        <v>32</v>
      </c>
      <c r="AA11" s="2" t="s">
        <v>33</v>
      </c>
      <c r="AB11" s="2" t="s">
        <v>2</v>
      </c>
      <c r="AC11" s="4"/>
    </row>
    <row r="12" spans="1:29" x14ac:dyDescent="0.25">
      <c r="A12" s="2" t="s">
        <v>36</v>
      </c>
      <c r="B12" s="2">
        <f>B13+B14+B15+B16+B17</f>
        <v>0</v>
      </c>
      <c r="C12" s="6">
        <f>C13+C14+C15+C16+C17</f>
        <v>3.1327059999999998</v>
      </c>
      <c r="D12" s="6">
        <f t="shared" ref="D12:F12" si="2">D13+D14+D15+D16+D17</f>
        <v>6.5431400000000002</v>
      </c>
      <c r="E12" s="6">
        <f t="shared" si="2"/>
        <v>7.2540599999999991</v>
      </c>
      <c r="F12" s="6">
        <f t="shared" si="2"/>
        <v>8.3184199999999997</v>
      </c>
      <c r="G12" s="6">
        <f t="shared" ref="G12" si="3">G13+G14+G15+G16+G17</f>
        <v>9.1537799999999994</v>
      </c>
      <c r="H12" s="6">
        <f t="shared" ref="H12" si="4">H13+H14+H15+H16+H17</f>
        <v>9.5092608000000016</v>
      </c>
      <c r="I12" s="6">
        <f t="shared" ref="I12" si="5">I13+I14+I15+I16+I17</f>
        <v>9.8795761280000018</v>
      </c>
      <c r="J12" s="6">
        <f t="shared" ref="J12" si="6">J13+J14+J15+J16+J17</f>
        <v>10.264372440480003</v>
      </c>
      <c r="K12" s="6">
        <f t="shared" ref="K12" si="7">K13+K14+K15+K16+K17</f>
        <v>10.664217684816801</v>
      </c>
      <c r="L12" s="6">
        <f t="shared" ref="L12" si="8">L13+L14+L15+L16+L17</f>
        <v>11.07970214681219</v>
      </c>
      <c r="M12" s="6">
        <f t="shared" ref="M12" si="9">M13+M14+M15+M16+M17</f>
        <v>11.511439331735989</v>
      </c>
      <c r="N12" s="6">
        <f t="shared" ref="N12" si="10">N13+N14+N15+N16+N17</f>
        <v>11.96006688021291</v>
      </c>
      <c r="O12" s="6">
        <f t="shared" ref="O12" si="11">O13+O14+O15+O16+O17</f>
        <v>12.426247520335016</v>
      </c>
      <c r="P12" s="6">
        <f t="shared" ref="P12" si="12">P13+P14+P15+P16+P17</f>
        <v>12.910670057436516</v>
      </c>
      <c r="Q12" s="6">
        <f t="shared" ref="Q12" si="13">Q13+Q14+Q15+Q16+Q17</f>
        <v>13.414050403024818</v>
      </c>
      <c r="R12" s="6">
        <f t="shared" ref="R12" si="14">R13+R14+R15+R16+R17</f>
        <v>13.937132644421133</v>
      </c>
      <c r="S12" s="6">
        <f t="shared" ref="S12" si="15">S13+S14+S15+S16+S17</f>
        <v>14.480690156725696</v>
      </c>
      <c r="T12" s="6">
        <f t="shared" ref="T12" si="16">T13+T14+T15+T16+T17</f>
        <v>15.045526758787062</v>
      </c>
      <c r="U12" s="6">
        <f t="shared" ref="U12" si="17">U13+U14+U15+U16+U17</f>
        <v>15.632477914921569</v>
      </c>
      <c r="V12" s="6">
        <f t="shared" ref="V12" si="18">V13+V14+V15+V16+V17</f>
        <v>16.242411984198718</v>
      </c>
      <c r="W12" s="6">
        <f t="shared" ref="W12" si="19">W13+W14+W15+W16+W17</f>
        <v>16.876231519180358</v>
      </c>
      <c r="X12" s="6">
        <f t="shared" ref="X12" si="20">X13+X14+X15+X16+X17</f>
        <v>17.534874616076817</v>
      </c>
      <c r="Y12" s="6">
        <f t="shared" ref="Y12" si="21">Y13+Y14+Y15+Y16+Y17</f>
        <v>18.219316318361187</v>
      </c>
      <c r="Z12" s="6">
        <f t="shared" ref="Z12" si="22">Z13+Z14+Z15+Z16+Z17</f>
        <v>18.930570075964287</v>
      </c>
      <c r="AA12" s="6">
        <f t="shared" ref="AA12:AB12" si="23">AA13+AA14+AA15+AA16+AA17</f>
        <v>19.669689262257315</v>
      </c>
      <c r="AB12" s="6">
        <f t="shared" si="23"/>
        <v>314.59063064374834</v>
      </c>
      <c r="AC12" s="4"/>
    </row>
    <row r="13" spans="1:29" ht="33.75" customHeight="1" x14ac:dyDescent="0.25">
      <c r="A13" s="1" t="s">
        <v>56</v>
      </c>
      <c r="B13" s="2"/>
      <c r="C13" s="3">
        <v>0.5</v>
      </c>
      <c r="D13" s="3">
        <v>0.55000000000000004</v>
      </c>
      <c r="E13" s="3">
        <v>0.6</v>
      </c>
      <c r="F13" s="3">
        <v>0.65</v>
      </c>
      <c r="G13" s="3">
        <v>0.7</v>
      </c>
      <c r="H13" s="3">
        <v>0.72799999999999998</v>
      </c>
      <c r="I13" s="3">
        <v>0.75712000000000002</v>
      </c>
      <c r="J13" s="3">
        <v>0.78740480000000002</v>
      </c>
      <c r="K13" s="3">
        <v>0.81890099200000011</v>
      </c>
      <c r="L13" s="3">
        <v>0.85165703168000007</v>
      </c>
      <c r="M13" s="3">
        <v>0.88572331294719997</v>
      </c>
      <c r="N13" s="3">
        <v>0.921152245465088</v>
      </c>
      <c r="O13" s="3">
        <v>0.95799833528369149</v>
      </c>
      <c r="P13" s="3">
        <v>0.99631826869503914</v>
      </c>
      <c r="Q13" s="3">
        <v>1.0361709994428407</v>
      </c>
      <c r="R13" s="3">
        <v>1.0776178394205544</v>
      </c>
      <c r="S13" s="3">
        <v>1.1207225529973766</v>
      </c>
      <c r="T13" s="3">
        <v>1.1655514551172717</v>
      </c>
      <c r="U13" s="3">
        <v>1.2121735133219624</v>
      </c>
      <c r="V13" s="3">
        <v>1.2606604538548409</v>
      </c>
      <c r="W13" s="3">
        <v>1.3110868720090345</v>
      </c>
      <c r="X13" s="3">
        <v>1.363530346889396</v>
      </c>
      <c r="Y13" s="3">
        <v>1.4180715607649719</v>
      </c>
      <c r="Z13" s="3">
        <v>1.4747944231955707</v>
      </c>
      <c r="AA13" s="3">
        <v>1.5337862001233935</v>
      </c>
      <c r="AB13" s="6">
        <f>SUM(C13:AA13)</f>
        <v>24.678441203208234</v>
      </c>
      <c r="AC13" s="4"/>
    </row>
    <row r="14" spans="1:29" x14ac:dyDescent="0.25">
      <c r="A14" s="1" t="s">
        <v>58</v>
      </c>
      <c r="B14" s="2"/>
      <c r="C14" s="3">
        <v>1.09E-2</v>
      </c>
      <c r="D14" s="3">
        <v>1.09E-2</v>
      </c>
      <c r="E14" s="3">
        <v>1.09E-2</v>
      </c>
      <c r="F14" s="3">
        <v>1.09E-2</v>
      </c>
      <c r="G14" s="3">
        <v>1.09E-2</v>
      </c>
      <c r="H14" s="3">
        <v>0.01</v>
      </c>
      <c r="I14" s="3">
        <v>0.01</v>
      </c>
      <c r="J14" s="3">
        <v>0.01</v>
      </c>
      <c r="K14" s="3">
        <v>0.01</v>
      </c>
      <c r="L14" s="3">
        <v>0.01</v>
      </c>
      <c r="M14" s="3">
        <v>0.01</v>
      </c>
      <c r="N14" s="3">
        <v>0.01</v>
      </c>
      <c r="O14" s="3">
        <v>0.01</v>
      </c>
      <c r="P14" s="3">
        <v>0.01</v>
      </c>
      <c r="Q14" s="3">
        <v>0.01</v>
      </c>
      <c r="R14" s="3">
        <v>0.01</v>
      </c>
      <c r="S14" s="3">
        <v>0.01</v>
      </c>
      <c r="T14" s="3">
        <v>0.01</v>
      </c>
      <c r="U14" s="3">
        <v>0.01</v>
      </c>
      <c r="V14" s="3">
        <v>0.01</v>
      </c>
      <c r="W14" s="3">
        <v>0.01</v>
      </c>
      <c r="X14" s="3">
        <v>0.01</v>
      </c>
      <c r="Y14" s="3">
        <v>0.01</v>
      </c>
      <c r="Z14" s="3">
        <v>0.01</v>
      </c>
      <c r="AA14" s="3">
        <v>0.01</v>
      </c>
      <c r="AB14" s="6">
        <f t="shared" ref="AB14:AB17" si="24">SUM(C14:AA14)</f>
        <v>0.25450000000000006</v>
      </c>
      <c r="AC14" s="4"/>
    </row>
    <row r="15" spans="1:29" ht="17.25" customHeight="1" x14ac:dyDescent="0.25">
      <c r="A15" s="1" t="s">
        <v>4</v>
      </c>
      <c r="B15" s="2"/>
      <c r="C15" s="3">
        <v>1.746</v>
      </c>
      <c r="D15" s="3">
        <v>4.5720000000000001</v>
      </c>
      <c r="E15" s="3">
        <v>5.0759999999999996</v>
      </c>
      <c r="F15" s="3">
        <v>5.8559999999999999</v>
      </c>
      <c r="G15" s="3">
        <v>6.4560000000000004</v>
      </c>
      <c r="H15" s="3">
        <v>6.7142400000000011</v>
      </c>
      <c r="I15" s="3">
        <v>6.9828096000000013</v>
      </c>
      <c r="J15" s="3">
        <v>7.2621219840000011</v>
      </c>
      <c r="K15" s="3">
        <v>7.5526068633600012</v>
      </c>
      <c r="L15" s="3">
        <v>7.8547111378944008</v>
      </c>
      <c r="M15" s="3">
        <v>8.1688995834101767</v>
      </c>
      <c r="N15" s="3">
        <v>8.495655566746585</v>
      </c>
      <c r="O15" s="3">
        <v>8.8354817894164484</v>
      </c>
      <c r="P15" s="3">
        <v>9.188901060993107</v>
      </c>
      <c r="Q15" s="3">
        <v>9.5564571034328303</v>
      </c>
      <c r="R15" s="3">
        <v>9.9387153875701433</v>
      </c>
      <c r="S15" s="3">
        <v>10.33626400307295</v>
      </c>
      <c r="T15" s="3">
        <v>10.749714563195869</v>
      </c>
      <c r="U15" s="3">
        <v>11.179703145723703</v>
      </c>
      <c r="V15" s="3">
        <v>11.626891271552651</v>
      </c>
      <c r="W15" s="3">
        <v>12.091966922414759</v>
      </c>
      <c r="X15" s="3">
        <v>12.575645599311349</v>
      </c>
      <c r="Y15" s="3">
        <v>13.078671423283801</v>
      </c>
      <c r="Z15" s="3">
        <v>13.601818280215152</v>
      </c>
      <c r="AA15" s="3">
        <v>14.145891011423757</v>
      </c>
      <c r="AB15" s="6">
        <f t="shared" si="24"/>
        <v>223.64316629701767</v>
      </c>
      <c r="AC15" s="4"/>
    </row>
    <row r="16" spans="1:29" x14ac:dyDescent="0.25">
      <c r="A16" s="1" t="s">
        <v>37</v>
      </c>
      <c r="B16" s="2"/>
      <c r="C16" s="3">
        <v>0.85080600000000006</v>
      </c>
      <c r="D16" s="3">
        <v>1.3802399999999999</v>
      </c>
      <c r="E16" s="3">
        <v>1.5321599999999997</v>
      </c>
      <c r="F16" s="3">
        <v>1.7665200000000001</v>
      </c>
      <c r="G16" s="3">
        <v>1.9468799999999999</v>
      </c>
      <c r="H16" s="3">
        <v>2.0150208000000003</v>
      </c>
      <c r="I16" s="3">
        <v>2.0855465280000005</v>
      </c>
      <c r="J16" s="3">
        <v>2.1585406564800005</v>
      </c>
      <c r="K16" s="3">
        <v>2.2340895794568003</v>
      </c>
      <c r="L16" s="3">
        <v>2.3122827147377882</v>
      </c>
      <c r="M16" s="3">
        <v>2.3932126097536108</v>
      </c>
      <c r="N16" s="3">
        <v>2.4769750510949873</v>
      </c>
      <c r="O16" s="3">
        <v>2.5636691778833121</v>
      </c>
      <c r="P16" s="3">
        <v>2.653397599109228</v>
      </c>
      <c r="Q16" s="3">
        <v>2.7462665150780508</v>
      </c>
      <c r="R16" s="3">
        <v>2.8423858431057822</v>
      </c>
      <c r="S16" s="3">
        <v>2.9418693476144848</v>
      </c>
      <c r="T16" s="3">
        <v>3.0448347747809921</v>
      </c>
      <c r="U16" s="3">
        <v>3.1514039918983268</v>
      </c>
      <c r="V16" s="3">
        <v>3.2617031316147682</v>
      </c>
      <c r="W16" s="3">
        <v>3.3758627412212849</v>
      </c>
      <c r="X16" s="3">
        <v>3.4940179371640299</v>
      </c>
      <c r="Y16" s="3">
        <v>3.6163085649647706</v>
      </c>
      <c r="Z16" s="3">
        <v>3.7428793647385374</v>
      </c>
      <c r="AA16" s="3">
        <v>3.8738801425043863</v>
      </c>
      <c r="AB16" s="6">
        <f t="shared" si="24"/>
        <v>64.46075307120114</v>
      </c>
      <c r="AC16" s="4"/>
    </row>
    <row r="17" spans="1:29" ht="20.25" customHeight="1" x14ac:dyDescent="0.25">
      <c r="A17" s="1" t="s">
        <v>57</v>
      </c>
      <c r="B17" s="2"/>
      <c r="C17" s="3">
        <v>2.5000000000000001E-2</v>
      </c>
      <c r="D17" s="3">
        <v>0.03</v>
      </c>
      <c r="E17" s="3">
        <v>3.5000000000000003E-2</v>
      </c>
      <c r="F17" s="3">
        <v>3.5000000000000003E-2</v>
      </c>
      <c r="G17" s="3">
        <v>0.04</v>
      </c>
      <c r="H17" s="3">
        <v>4.2000000000000003E-2</v>
      </c>
      <c r="I17" s="3">
        <v>4.41E-2</v>
      </c>
      <c r="J17" s="3">
        <v>4.6304999999999999E-2</v>
      </c>
      <c r="K17" s="3">
        <v>4.8620250000000004E-2</v>
      </c>
      <c r="L17" s="3">
        <v>5.1051262500000007E-2</v>
      </c>
      <c r="M17" s="3">
        <v>5.3603825625000011E-2</v>
      </c>
      <c r="N17" s="3">
        <v>5.6284016906250012E-2</v>
      </c>
      <c r="O17" s="3">
        <v>5.9098217751562515E-2</v>
      </c>
      <c r="P17" s="3">
        <v>6.2053128639140642E-2</v>
      </c>
      <c r="Q17" s="3">
        <v>6.5155785071097677E-2</v>
      </c>
      <c r="R17" s="3">
        <v>6.841357432465256E-2</v>
      </c>
      <c r="S17" s="3">
        <v>7.1834253040885185E-2</v>
      </c>
      <c r="T17" s="3">
        <v>7.5425965692929434E-2</v>
      </c>
      <c r="U17" s="3">
        <v>7.9197263977575899E-2</v>
      </c>
      <c r="V17" s="3">
        <v>8.3157127176454695E-2</v>
      </c>
      <c r="W17" s="3">
        <v>8.7314983535277418E-2</v>
      </c>
      <c r="X17" s="3">
        <v>9.1680732712041288E-2</v>
      </c>
      <c r="Y17" s="3">
        <v>9.6264769347643359E-2</v>
      </c>
      <c r="Z17" s="3">
        <v>0.10107800781502553</v>
      </c>
      <c r="AA17" s="3">
        <v>0.1061319082057768</v>
      </c>
      <c r="AB17" s="6">
        <f t="shared" si="24"/>
        <v>1.5537700723213128</v>
      </c>
      <c r="AC17" s="4"/>
    </row>
    <row r="18" spans="1:29" x14ac:dyDescent="0.25">
      <c r="A18" s="4"/>
      <c r="B18" s="4"/>
      <c r="C18" s="4"/>
      <c r="D18" s="4"/>
      <c r="E18" s="4"/>
      <c r="F18" s="4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4"/>
      <c r="AC18" s="4"/>
    </row>
    <row r="19" spans="1:29" x14ac:dyDescent="0.25">
      <c r="A19" s="11" t="s">
        <v>59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4"/>
    </row>
    <row r="20" spans="1:29" x14ac:dyDescent="0.25">
      <c r="A20" s="2" t="s">
        <v>8</v>
      </c>
      <c r="B20" s="2" t="s">
        <v>44</v>
      </c>
      <c r="C20" s="2" t="s">
        <v>9</v>
      </c>
      <c r="D20" s="2" t="s">
        <v>10</v>
      </c>
      <c r="E20" s="2" t="s">
        <v>11</v>
      </c>
      <c r="F20" s="2" t="s">
        <v>12</v>
      </c>
      <c r="G20" s="2" t="s">
        <v>13</v>
      </c>
      <c r="H20" s="2" t="s">
        <v>14</v>
      </c>
      <c r="I20" s="2" t="s">
        <v>15</v>
      </c>
      <c r="J20" s="2" t="s">
        <v>16</v>
      </c>
      <c r="K20" s="2" t="s">
        <v>17</v>
      </c>
      <c r="L20" s="2" t="s">
        <v>18</v>
      </c>
      <c r="M20" s="2" t="s">
        <v>19</v>
      </c>
      <c r="N20" s="2" t="s">
        <v>20</v>
      </c>
      <c r="O20" s="2" t="s">
        <v>21</v>
      </c>
      <c r="P20" s="2" t="s">
        <v>22</v>
      </c>
      <c r="Q20" s="2" t="s">
        <v>23</v>
      </c>
      <c r="R20" s="2" t="s">
        <v>24</v>
      </c>
      <c r="S20" s="2" t="s">
        <v>25</v>
      </c>
      <c r="T20" s="2" t="s">
        <v>26</v>
      </c>
      <c r="U20" s="2" t="s">
        <v>27</v>
      </c>
      <c r="V20" s="2" t="s">
        <v>28</v>
      </c>
      <c r="W20" s="2" t="s">
        <v>29</v>
      </c>
      <c r="X20" s="2" t="s">
        <v>30</v>
      </c>
      <c r="Y20" s="2" t="s">
        <v>31</v>
      </c>
      <c r="Z20" s="2" t="s">
        <v>32</v>
      </c>
      <c r="AA20" s="2" t="s">
        <v>33</v>
      </c>
      <c r="AB20" s="2" t="s">
        <v>2</v>
      </c>
      <c r="AC20" s="4"/>
    </row>
    <row r="21" spans="1:29" x14ac:dyDescent="0.25">
      <c r="A21" s="2" t="s">
        <v>36</v>
      </c>
      <c r="B21" s="3">
        <f>B22+B23+B24</f>
        <v>0</v>
      </c>
      <c r="C21" s="3">
        <f t="shared" ref="C21:AA21" si="25">C22+C23+C24</f>
        <v>5.4501000000000008</v>
      </c>
      <c r="D21" s="3">
        <f t="shared" si="25"/>
        <v>18.818059999999999</v>
      </c>
      <c r="E21" s="3">
        <f t="shared" si="25"/>
        <v>20.384250000000002</v>
      </c>
      <c r="F21" s="3">
        <f t="shared" si="25"/>
        <v>21.929300000000001</v>
      </c>
      <c r="G21" s="3">
        <f t="shared" si="25"/>
        <v>23.738500000000002</v>
      </c>
      <c r="H21" s="3">
        <f t="shared" si="25"/>
        <v>24.450655000000001</v>
      </c>
      <c r="I21" s="3">
        <f t="shared" si="25"/>
        <v>25.184174649999996</v>
      </c>
      <c r="J21" s="3">
        <f t="shared" si="25"/>
        <v>25.939699889499998</v>
      </c>
      <c r="K21" s="3">
        <f t="shared" si="25"/>
        <v>26.717890886184996</v>
      </c>
      <c r="L21" s="3">
        <f t="shared" si="25"/>
        <v>27.572863394542917</v>
      </c>
      <c r="M21" s="3">
        <f t="shared" si="25"/>
        <v>28.455195023168294</v>
      </c>
      <c r="N21" s="3">
        <f t="shared" si="25"/>
        <v>29.365761263909675</v>
      </c>
      <c r="O21" s="3">
        <f t="shared" si="25"/>
        <v>30.305465624354788</v>
      </c>
      <c r="P21" s="3">
        <f t="shared" si="25"/>
        <v>31.275240524334141</v>
      </c>
      <c r="Q21" s="3">
        <f t="shared" si="25"/>
        <v>32.276048221112838</v>
      </c>
      <c r="R21" s="3">
        <f t="shared" si="25"/>
        <v>33.308881764188449</v>
      </c>
      <c r="S21" s="3">
        <f t="shared" si="25"/>
        <v>34.441383744170857</v>
      </c>
      <c r="T21" s="3">
        <f t="shared" si="25"/>
        <v>35.61239079147267</v>
      </c>
      <c r="U21" s="3">
        <f t="shared" si="25"/>
        <v>36.823212078382738</v>
      </c>
      <c r="V21" s="3">
        <f t="shared" si="25"/>
        <v>38.075201289047754</v>
      </c>
      <c r="W21" s="3">
        <f t="shared" si="25"/>
        <v>39.369758132875383</v>
      </c>
      <c r="X21" s="3">
        <f t="shared" si="25"/>
        <v>40.708329909393143</v>
      </c>
      <c r="Y21" s="3">
        <f t="shared" si="25"/>
        <v>42.092413126312515</v>
      </c>
      <c r="Z21" s="3">
        <f t="shared" si="25"/>
        <v>43.523555172607139</v>
      </c>
      <c r="AA21" s="3">
        <f t="shared" si="25"/>
        <v>45.003356048475794</v>
      </c>
      <c r="AB21" s="3">
        <f t="shared" ref="AB21" si="26">AB22+AB23+AB24</f>
        <v>760.82168653403414</v>
      </c>
      <c r="AC21" s="4"/>
    </row>
    <row r="22" spans="1:29" ht="27.75" customHeight="1" x14ac:dyDescent="0.25">
      <c r="A22" s="1" t="s">
        <v>53</v>
      </c>
      <c r="B22" s="2"/>
      <c r="C22" s="6">
        <v>4.7501000000000007</v>
      </c>
      <c r="D22" s="6">
        <v>15.544</v>
      </c>
      <c r="E22" s="6">
        <v>16.507200000000001</v>
      </c>
      <c r="F22" s="6">
        <v>17.5747</v>
      </c>
      <c r="G22" s="6">
        <v>18.941500000000001</v>
      </c>
      <c r="H22" s="6">
        <v>19.509744999999999</v>
      </c>
      <c r="I22" s="6">
        <v>20.095037349999998</v>
      </c>
      <c r="J22" s="6">
        <v>20.697888470499997</v>
      </c>
      <c r="K22" s="6">
        <v>21.318825124614996</v>
      </c>
      <c r="L22" s="6">
        <v>22.001027528602677</v>
      </c>
      <c r="M22" s="6">
        <v>22.705060409517966</v>
      </c>
      <c r="N22" s="6">
        <v>23.431622342622539</v>
      </c>
      <c r="O22" s="6">
        <v>24.18143425758646</v>
      </c>
      <c r="P22" s="6">
        <v>24.955240153829227</v>
      </c>
      <c r="Q22" s="6">
        <v>25.753807838751765</v>
      </c>
      <c r="R22" s="6">
        <v>26.577929689591823</v>
      </c>
      <c r="S22" s="6">
        <v>27.481579299037943</v>
      </c>
      <c r="T22" s="6">
        <v>28.415952995205235</v>
      </c>
      <c r="U22" s="6">
        <v>29.382095397042214</v>
      </c>
      <c r="V22" s="6">
        <v>30.381086640541653</v>
      </c>
      <c r="W22" s="6">
        <v>31.414043586320073</v>
      </c>
      <c r="X22" s="6">
        <v>32.482121068254955</v>
      </c>
      <c r="Y22" s="6">
        <v>33.586513184575622</v>
      </c>
      <c r="Z22" s="6">
        <v>34.728454632851196</v>
      </c>
      <c r="AA22" s="6">
        <v>35.909222090368139</v>
      </c>
      <c r="AB22" s="6">
        <f t="shared" ref="AB22:AB24" si="27">SUM(C22:AA22)</f>
        <v>608.32618705981452</v>
      </c>
      <c r="AC22" s="4"/>
    </row>
    <row r="23" spans="1:29" ht="15.75" customHeight="1" x14ac:dyDescent="0.25">
      <c r="A23" s="1" t="s">
        <v>0</v>
      </c>
      <c r="B23" s="2"/>
      <c r="C23" s="6">
        <v>0</v>
      </c>
      <c r="D23" s="6">
        <v>0.71005999999999991</v>
      </c>
      <c r="E23" s="6">
        <v>0.77349999999999997</v>
      </c>
      <c r="F23" s="6">
        <v>0.81190000000000007</v>
      </c>
      <c r="G23" s="6">
        <v>0.88200000000000001</v>
      </c>
      <c r="H23" s="6">
        <v>0.90846000000000005</v>
      </c>
      <c r="I23" s="6">
        <v>0.93571380000000004</v>
      </c>
      <c r="J23" s="6">
        <v>0.96378521400000006</v>
      </c>
      <c r="K23" s="6">
        <v>0.9926987704200001</v>
      </c>
      <c r="L23" s="6">
        <v>1.0244651310734403</v>
      </c>
      <c r="M23" s="6">
        <v>1.0572480152677906</v>
      </c>
      <c r="N23" s="6">
        <v>1.0910799517563599</v>
      </c>
      <c r="O23" s="6">
        <v>1.1259945102125635</v>
      </c>
      <c r="P23" s="6">
        <v>1.1620263345393655</v>
      </c>
      <c r="Q23" s="6">
        <v>1.1992111772446252</v>
      </c>
      <c r="R23" s="6">
        <v>1.2375859349164533</v>
      </c>
      <c r="S23" s="6">
        <v>1.2796638567036127</v>
      </c>
      <c r="T23" s="6">
        <v>1.3231724278315358</v>
      </c>
      <c r="U23" s="6">
        <v>1.3681602903778078</v>
      </c>
      <c r="V23" s="6">
        <v>1.4146777402506536</v>
      </c>
      <c r="W23" s="6">
        <v>1.4627767834191761</v>
      </c>
      <c r="X23" s="6">
        <v>1.5125111940554283</v>
      </c>
      <c r="Y23" s="6">
        <v>1.5639365746533129</v>
      </c>
      <c r="Z23" s="6">
        <v>1.6171104181915257</v>
      </c>
      <c r="AA23" s="6">
        <v>1.6720921724100375</v>
      </c>
      <c r="AB23" s="6">
        <f t="shared" si="27"/>
        <v>28.089830297323694</v>
      </c>
      <c r="AC23" s="4"/>
    </row>
    <row r="24" spans="1:29" ht="18" customHeight="1" x14ac:dyDescent="0.25">
      <c r="A24" s="1" t="s">
        <v>1</v>
      </c>
      <c r="B24" s="2"/>
      <c r="C24" s="6">
        <v>0.7</v>
      </c>
      <c r="D24" s="6">
        <v>2.5640000000000001</v>
      </c>
      <c r="E24" s="6">
        <v>3.1035500000000003</v>
      </c>
      <c r="F24" s="6">
        <v>3.5427</v>
      </c>
      <c r="G24" s="6">
        <v>3.915</v>
      </c>
      <c r="H24" s="6">
        <v>4.0324499999999999</v>
      </c>
      <c r="I24" s="6">
        <v>4.1534234999999997</v>
      </c>
      <c r="J24" s="6">
        <v>4.2780262049999997</v>
      </c>
      <c r="K24" s="6">
        <v>4.4063669911499996</v>
      </c>
      <c r="L24" s="6">
        <v>4.5473707348667993</v>
      </c>
      <c r="M24" s="6">
        <v>4.692886598382537</v>
      </c>
      <c r="N24" s="6">
        <v>4.8430589695307784</v>
      </c>
      <c r="O24" s="6">
        <v>4.998036856555764</v>
      </c>
      <c r="P24" s="6">
        <v>5.157974035965549</v>
      </c>
      <c r="Q24" s="6">
        <v>5.3230292051164465</v>
      </c>
      <c r="R24" s="6">
        <v>5.4933661396801732</v>
      </c>
      <c r="S24" s="6">
        <v>5.6801405884292988</v>
      </c>
      <c r="T24" s="6">
        <v>5.873265368435896</v>
      </c>
      <c r="U24" s="6">
        <v>6.0729563909627169</v>
      </c>
      <c r="V24" s="6">
        <v>6.27943690825545</v>
      </c>
      <c r="W24" s="6">
        <v>6.4929377631361351</v>
      </c>
      <c r="X24" s="6">
        <v>6.7136976470827641</v>
      </c>
      <c r="Y24" s="6">
        <v>6.941963367083579</v>
      </c>
      <c r="Z24" s="6">
        <v>7.1779901215644211</v>
      </c>
      <c r="AA24" s="6">
        <v>7.422041785697612</v>
      </c>
      <c r="AB24" s="6">
        <f t="shared" si="27"/>
        <v>124.40566917689593</v>
      </c>
      <c r="AC24" s="4"/>
    </row>
    <row r="25" spans="1:29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x14ac:dyDescent="0.25">
      <c r="A26" s="11" t="s">
        <v>54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4"/>
    </row>
    <row r="27" spans="1:29" x14ac:dyDescent="0.25">
      <c r="A27" s="2" t="s">
        <v>38</v>
      </c>
      <c r="B27" s="2" t="s">
        <v>44</v>
      </c>
      <c r="C27" s="2" t="s">
        <v>9</v>
      </c>
      <c r="D27" s="2" t="s">
        <v>10</v>
      </c>
      <c r="E27" s="2" t="s">
        <v>11</v>
      </c>
      <c r="F27" s="2" t="s">
        <v>12</v>
      </c>
      <c r="G27" s="2" t="s">
        <v>13</v>
      </c>
      <c r="H27" s="2" t="s">
        <v>14</v>
      </c>
      <c r="I27" s="2" t="s">
        <v>15</v>
      </c>
      <c r="J27" s="2" t="s">
        <v>16</v>
      </c>
      <c r="K27" s="2" t="s">
        <v>17</v>
      </c>
      <c r="L27" s="2" t="s">
        <v>18</v>
      </c>
      <c r="M27" s="2" t="s">
        <v>19</v>
      </c>
      <c r="N27" s="2" t="s">
        <v>20</v>
      </c>
      <c r="O27" s="2" t="s">
        <v>21</v>
      </c>
      <c r="P27" s="2" t="s">
        <v>22</v>
      </c>
      <c r="Q27" s="2" t="s">
        <v>23</v>
      </c>
      <c r="R27" s="2" t="s">
        <v>24</v>
      </c>
      <c r="S27" s="2" t="s">
        <v>25</v>
      </c>
      <c r="T27" s="2" t="s">
        <v>26</v>
      </c>
      <c r="U27" s="2" t="s">
        <v>27</v>
      </c>
      <c r="V27" s="2" t="s">
        <v>28</v>
      </c>
      <c r="W27" s="2" t="s">
        <v>29</v>
      </c>
      <c r="X27" s="2" t="s">
        <v>30</v>
      </c>
      <c r="Y27" s="2" t="s">
        <v>31</v>
      </c>
      <c r="Z27" s="2" t="s">
        <v>32</v>
      </c>
      <c r="AA27" s="2" t="s">
        <v>33</v>
      </c>
      <c r="AB27" s="2" t="s">
        <v>2</v>
      </c>
      <c r="AC27" s="4"/>
    </row>
    <row r="28" spans="1:29" x14ac:dyDescent="0.25">
      <c r="A28" s="2" t="s">
        <v>7</v>
      </c>
      <c r="B28" s="3">
        <f>B29+B30+B31</f>
        <v>0</v>
      </c>
      <c r="C28" s="3">
        <f t="shared" ref="C28:AB28" si="28">C29+C30+C31</f>
        <v>10.85</v>
      </c>
      <c r="D28" s="3">
        <f t="shared" si="28"/>
        <v>38.048000000000002</v>
      </c>
      <c r="E28" s="3">
        <f t="shared" si="28"/>
        <v>39.989000000000004</v>
      </c>
      <c r="F28" s="3">
        <f t="shared" si="28"/>
        <v>42.077999999999996</v>
      </c>
      <c r="G28" s="3">
        <f t="shared" si="28"/>
        <v>44.57</v>
      </c>
      <c r="H28" s="3">
        <f t="shared" si="28"/>
        <v>45.550539999999998</v>
      </c>
      <c r="I28" s="3">
        <f t="shared" si="28"/>
        <v>46.552651879999999</v>
      </c>
      <c r="J28" s="3">
        <f t="shared" si="28"/>
        <v>47.576810221359999</v>
      </c>
      <c r="K28" s="3">
        <f t="shared" si="28"/>
        <v>48.623500046229921</v>
      </c>
      <c r="L28" s="3">
        <f t="shared" si="28"/>
        <v>49.693217047246989</v>
      </c>
      <c r="M28" s="3">
        <f t="shared" si="28"/>
        <v>50.786467822286419</v>
      </c>
      <c r="N28" s="3">
        <f t="shared" si="28"/>
        <v>51.903770114376726</v>
      </c>
      <c r="O28" s="3">
        <f t="shared" si="28"/>
        <v>53.045653056893002</v>
      </c>
      <c r="P28" s="3">
        <f t="shared" si="28"/>
        <v>54.212657424144652</v>
      </c>
      <c r="Q28" s="3">
        <f t="shared" si="28"/>
        <v>55.405335887475843</v>
      </c>
      <c r="R28" s="3">
        <f t="shared" si="28"/>
        <v>56.624253277000321</v>
      </c>
      <c r="S28" s="3">
        <f t="shared" si="28"/>
        <v>57.869986849094332</v>
      </c>
      <c r="T28" s="3">
        <f t="shared" si="28"/>
        <v>59.143126559774416</v>
      </c>
      <c r="U28" s="3">
        <f t="shared" si="28"/>
        <v>60.444275344089462</v>
      </c>
      <c r="V28" s="3">
        <f t="shared" si="28"/>
        <v>61.774049401659425</v>
      </c>
      <c r="W28" s="3">
        <f t="shared" si="28"/>
        <v>63.133078488495933</v>
      </c>
      <c r="X28" s="3">
        <f t="shared" si="28"/>
        <v>64.52200621524284</v>
      </c>
      <c r="Y28" s="3">
        <f t="shared" si="28"/>
        <v>65.941490351978189</v>
      </c>
      <c r="Z28" s="3">
        <f t="shared" si="28"/>
        <v>67.392203139721715</v>
      </c>
      <c r="AA28" s="3">
        <f t="shared" si="28"/>
        <v>68.874831608795603</v>
      </c>
      <c r="AB28" s="3">
        <f t="shared" si="28"/>
        <v>1304.6049047358661</v>
      </c>
      <c r="AC28" s="4"/>
    </row>
    <row r="29" spans="1:29" ht="29.25" customHeight="1" x14ac:dyDescent="0.25">
      <c r="A29" s="1" t="s">
        <v>53</v>
      </c>
      <c r="B29" s="2"/>
      <c r="C29" s="6">
        <v>7.85</v>
      </c>
      <c r="D29" s="6">
        <v>25.79</v>
      </c>
      <c r="E29" s="6">
        <v>26.774000000000001</v>
      </c>
      <c r="F29" s="6">
        <v>27.617999999999999</v>
      </c>
      <c r="G29" s="6">
        <v>29.57</v>
      </c>
      <c r="H29" s="6">
        <v>30.22054</v>
      </c>
      <c r="I29" s="6">
        <v>30.88539188</v>
      </c>
      <c r="J29" s="6">
        <v>31.564870501360001</v>
      </c>
      <c r="K29" s="6">
        <v>32.259297652389925</v>
      </c>
      <c r="L29" s="6">
        <v>32.969002200742509</v>
      </c>
      <c r="M29" s="6">
        <v>33.694320249158842</v>
      </c>
      <c r="N29" s="6">
        <v>34.435595294640336</v>
      </c>
      <c r="O29" s="6">
        <v>35.193178391122423</v>
      </c>
      <c r="P29" s="6">
        <v>35.967428315727119</v>
      </c>
      <c r="Q29" s="6">
        <v>36.758711738673121</v>
      </c>
      <c r="R29" s="6">
        <v>37.567403396923936</v>
      </c>
      <c r="S29" s="6">
        <v>38.393886271656264</v>
      </c>
      <c r="T29" s="6">
        <v>39.238551769632707</v>
      </c>
      <c r="U29" s="6">
        <v>40.10179990856463</v>
      </c>
      <c r="V29" s="6">
        <v>40.984039506553053</v>
      </c>
      <c r="W29" s="6">
        <v>41.885688375697221</v>
      </c>
      <c r="X29" s="6">
        <v>42.807173519962561</v>
      </c>
      <c r="Y29" s="6">
        <v>43.748931337401736</v>
      </c>
      <c r="Z29" s="6">
        <v>44.711407826824576</v>
      </c>
      <c r="AA29" s="6">
        <v>45.695058799014717</v>
      </c>
      <c r="AB29" s="6">
        <f t="shared" ref="AB29:AB31" si="29">SUM(C29:AA29)</f>
        <v>866.68427693604576</v>
      </c>
      <c r="AC29" s="4"/>
    </row>
    <row r="30" spans="1:29" ht="15.75" customHeight="1" x14ac:dyDescent="0.25">
      <c r="A30" s="1" t="s">
        <v>0</v>
      </c>
      <c r="B30" s="2"/>
      <c r="C30" s="6">
        <v>0</v>
      </c>
      <c r="D30" s="6">
        <v>0.91300000000000003</v>
      </c>
      <c r="E30" s="6">
        <v>0.95</v>
      </c>
      <c r="F30" s="6">
        <v>0.97</v>
      </c>
      <c r="G30" s="6">
        <v>1.05</v>
      </c>
      <c r="H30" s="6">
        <v>1.0730999999999999</v>
      </c>
      <c r="I30" s="6">
        <v>1.0967081999999999</v>
      </c>
      <c r="J30" s="6">
        <v>1.1208357804</v>
      </c>
      <c r="K30" s="6">
        <v>1.1454941675688</v>
      </c>
      <c r="L30" s="6">
        <v>1.1706950392553137</v>
      </c>
      <c r="M30" s="6">
        <v>1.1964503301189306</v>
      </c>
      <c r="N30" s="6">
        <v>1.2227722373815473</v>
      </c>
      <c r="O30" s="6">
        <v>1.2496732266039414</v>
      </c>
      <c r="P30" s="6">
        <v>1.2771660375892282</v>
      </c>
      <c r="Q30" s="6">
        <v>1.3052636904161912</v>
      </c>
      <c r="R30" s="6">
        <v>1.3339794916053476</v>
      </c>
      <c r="S30" s="6">
        <v>1.3633270404206652</v>
      </c>
      <c r="T30" s="6">
        <v>1.3933202353099199</v>
      </c>
      <c r="U30" s="6">
        <v>1.4239732804867382</v>
      </c>
      <c r="V30" s="6">
        <v>1.4553006926574465</v>
      </c>
      <c r="W30" s="6">
        <v>1.4873173078959103</v>
      </c>
      <c r="X30" s="6">
        <v>1.5200382886696204</v>
      </c>
      <c r="Y30" s="6">
        <v>1.5534791310203522</v>
      </c>
      <c r="Z30" s="6">
        <v>1.5876556719027999</v>
      </c>
      <c r="AA30" s="6">
        <v>1.6225840966846616</v>
      </c>
      <c r="AB30" s="6">
        <f t="shared" si="29"/>
        <v>30.482133945987414</v>
      </c>
      <c r="AC30" s="4"/>
    </row>
    <row r="31" spans="1:29" ht="18.75" customHeight="1" x14ac:dyDescent="0.25">
      <c r="A31" s="1" t="s">
        <v>1</v>
      </c>
      <c r="B31" s="2"/>
      <c r="C31" s="6">
        <v>3</v>
      </c>
      <c r="D31" s="6">
        <v>11.345000000000001</v>
      </c>
      <c r="E31" s="6">
        <v>12.265000000000001</v>
      </c>
      <c r="F31" s="6">
        <v>13.49</v>
      </c>
      <c r="G31" s="6">
        <v>13.95</v>
      </c>
      <c r="H31" s="6">
        <v>14.2569</v>
      </c>
      <c r="I31" s="6">
        <v>14.5705518</v>
      </c>
      <c r="J31" s="6">
        <v>14.891103939600001</v>
      </c>
      <c r="K31" s="6">
        <v>15.2187082262712</v>
      </c>
      <c r="L31" s="6">
        <v>15.553519807249167</v>
      </c>
      <c r="M31" s="6">
        <v>15.895697243008648</v>
      </c>
      <c r="N31" s="6">
        <v>16.245402582354838</v>
      </c>
      <c r="O31" s="6">
        <v>16.602801439166644</v>
      </c>
      <c r="P31" s="6">
        <v>16.968063070828311</v>
      </c>
      <c r="Q31" s="6">
        <v>17.341360458386536</v>
      </c>
      <c r="R31" s="6">
        <v>17.722870388471041</v>
      </c>
      <c r="S31" s="6">
        <v>18.112773537017404</v>
      </c>
      <c r="T31" s="6">
        <v>18.511254554831787</v>
      </c>
      <c r="U31" s="6">
        <v>18.918502155038087</v>
      </c>
      <c r="V31" s="6">
        <v>19.334709202448927</v>
      </c>
      <c r="W31" s="6">
        <v>19.760072804902805</v>
      </c>
      <c r="X31" s="6">
        <v>20.194794406610669</v>
      </c>
      <c r="Y31" s="6">
        <v>20.639079883556107</v>
      </c>
      <c r="Z31" s="6">
        <v>21.093139640994341</v>
      </c>
      <c r="AA31" s="6">
        <v>21.557188713096217</v>
      </c>
      <c r="AB31" s="6">
        <f t="shared" si="29"/>
        <v>407.43849385383277</v>
      </c>
      <c r="AC31" s="4"/>
    </row>
    <row r="32" spans="1:29" x14ac:dyDescent="0.25">
      <c r="A32" s="4"/>
      <c r="B32" s="4"/>
      <c r="C32" s="4"/>
      <c r="D32" s="4"/>
      <c r="E32" s="4">
        <f>E28/D28*100</f>
        <v>105.10145079899075</v>
      </c>
      <c r="F32" s="4">
        <f t="shared" ref="F32:AA32" si="30">F28/E28*100</f>
        <v>105.22393658256017</v>
      </c>
      <c r="G32" s="4">
        <f t="shared" si="30"/>
        <v>105.92233471172585</v>
      </c>
      <c r="H32" s="4">
        <f t="shared" si="30"/>
        <v>102.2</v>
      </c>
      <c r="I32" s="4">
        <f t="shared" si="30"/>
        <v>102.2</v>
      </c>
      <c r="J32" s="4">
        <f t="shared" si="30"/>
        <v>102.2</v>
      </c>
      <c r="K32" s="4">
        <f t="shared" si="30"/>
        <v>102.2</v>
      </c>
      <c r="L32" s="4">
        <f t="shared" si="30"/>
        <v>102.20000000000002</v>
      </c>
      <c r="M32" s="4">
        <f t="shared" si="30"/>
        <v>102.2</v>
      </c>
      <c r="N32" s="4">
        <f t="shared" si="30"/>
        <v>102.20000000000002</v>
      </c>
      <c r="O32" s="4">
        <f t="shared" si="30"/>
        <v>102.19999999999997</v>
      </c>
      <c r="P32" s="4">
        <f t="shared" si="30"/>
        <v>102.2</v>
      </c>
      <c r="Q32" s="4">
        <f t="shared" si="30"/>
        <v>102.20000000000002</v>
      </c>
      <c r="R32" s="4">
        <f t="shared" si="30"/>
        <v>102.20000000000002</v>
      </c>
      <c r="S32" s="4">
        <f t="shared" si="30"/>
        <v>102.2</v>
      </c>
      <c r="T32" s="4">
        <f t="shared" si="30"/>
        <v>102.20000000000002</v>
      </c>
      <c r="U32" s="4">
        <f t="shared" si="30"/>
        <v>102.20000000000002</v>
      </c>
      <c r="V32" s="4">
        <f t="shared" si="30"/>
        <v>102.2</v>
      </c>
      <c r="W32" s="4">
        <f t="shared" si="30"/>
        <v>102.2</v>
      </c>
      <c r="X32" s="4">
        <f t="shared" si="30"/>
        <v>102.2</v>
      </c>
      <c r="Y32" s="4">
        <f t="shared" si="30"/>
        <v>102.2</v>
      </c>
      <c r="Z32" s="4">
        <f t="shared" si="30"/>
        <v>102.2</v>
      </c>
      <c r="AA32" s="4">
        <f t="shared" si="30"/>
        <v>102.20000000000002</v>
      </c>
      <c r="AB32" s="4"/>
      <c r="AC32" s="4"/>
    </row>
    <row r="33" spans="1:29" x14ac:dyDescent="0.25">
      <c r="A33" s="7" t="s">
        <v>39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4"/>
    </row>
    <row r="34" spans="1:29" x14ac:dyDescent="0.25">
      <c r="A34" s="2" t="s">
        <v>8</v>
      </c>
      <c r="B34" s="2" t="s">
        <v>44</v>
      </c>
      <c r="C34" s="2" t="s">
        <v>9</v>
      </c>
      <c r="D34" s="2" t="s">
        <v>10</v>
      </c>
      <c r="E34" s="2" t="s">
        <v>11</v>
      </c>
      <c r="F34" s="2" t="s">
        <v>12</v>
      </c>
      <c r="G34" s="2" t="s">
        <v>13</v>
      </c>
      <c r="H34" s="2" t="s">
        <v>14</v>
      </c>
      <c r="I34" s="2" t="s">
        <v>15</v>
      </c>
      <c r="J34" s="2" t="s">
        <v>16</v>
      </c>
      <c r="K34" s="2" t="s">
        <v>17</v>
      </c>
      <c r="L34" s="2" t="s">
        <v>18</v>
      </c>
      <c r="M34" s="2" t="s">
        <v>19</v>
      </c>
      <c r="N34" s="2" t="s">
        <v>20</v>
      </c>
      <c r="O34" s="2" t="s">
        <v>21</v>
      </c>
      <c r="P34" s="2" t="s">
        <v>22</v>
      </c>
      <c r="Q34" s="2" t="s">
        <v>23</v>
      </c>
      <c r="R34" s="2" t="s">
        <v>24</v>
      </c>
      <c r="S34" s="2" t="s">
        <v>25</v>
      </c>
      <c r="T34" s="2" t="s">
        <v>26</v>
      </c>
      <c r="U34" s="2" t="s">
        <v>27</v>
      </c>
      <c r="V34" s="2" t="s">
        <v>28</v>
      </c>
      <c r="W34" s="2" t="s">
        <v>29</v>
      </c>
      <c r="X34" s="2" t="s">
        <v>30</v>
      </c>
      <c r="Y34" s="2" t="s">
        <v>31</v>
      </c>
      <c r="Z34" s="2" t="s">
        <v>32</v>
      </c>
      <c r="AA34" s="2" t="s">
        <v>33</v>
      </c>
      <c r="AB34" s="2" t="s">
        <v>2</v>
      </c>
      <c r="AC34" s="4"/>
    </row>
    <row r="35" spans="1:29" ht="30" x14ac:dyDescent="0.25">
      <c r="A35" s="1" t="s">
        <v>66</v>
      </c>
      <c r="B35" s="2"/>
      <c r="C35" s="3">
        <v>0.53589999999999993</v>
      </c>
      <c r="D35" s="3">
        <v>0.59089999999999998</v>
      </c>
      <c r="E35" s="3">
        <v>0.64590000000000003</v>
      </c>
      <c r="F35" s="3">
        <v>0.69589999999999996</v>
      </c>
      <c r="G35" s="3">
        <v>0.75090000000000001</v>
      </c>
      <c r="H35" s="3">
        <v>0.76817069999999998</v>
      </c>
      <c r="I35" s="3">
        <v>0.78583862609999999</v>
      </c>
      <c r="J35" s="3">
        <v>0.80391291450030011</v>
      </c>
      <c r="K35" s="3">
        <v>0.82240291153380696</v>
      </c>
      <c r="L35" s="3">
        <v>0.83720616394141545</v>
      </c>
      <c r="M35" s="3">
        <v>0.8522758748923609</v>
      </c>
      <c r="N35" s="3">
        <v>0.86761684064042344</v>
      </c>
      <c r="O35" s="3">
        <v>0.88323394377195097</v>
      </c>
      <c r="P35" s="3">
        <v>0.89736568687230223</v>
      </c>
      <c r="Q35" s="3">
        <v>0.91172353786225901</v>
      </c>
      <c r="R35" s="3">
        <v>0.92631111446805492</v>
      </c>
      <c r="S35" s="3">
        <v>0.94113209229954375</v>
      </c>
      <c r="T35" s="3">
        <v>0.95430794159173749</v>
      </c>
      <c r="U35" s="3">
        <v>0.96766825277402202</v>
      </c>
      <c r="V35" s="3">
        <v>0.98121560831285837</v>
      </c>
      <c r="W35" s="3">
        <v>0.99495262682923846</v>
      </c>
      <c r="X35" s="3">
        <v>1.0068920583511896</v>
      </c>
      <c r="Y35" s="3">
        <v>1.0189747630514039</v>
      </c>
      <c r="Z35" s="3">
        <v>1.0312024602080205</v>
      </c>
      <c r="AA35" s="3">
        <v>1.0435768897305169</v>
      </c>
      <c r="AB35" s="3">
        <f t="shared" ref="AB35" si="31">SUM(C35:AA35)</f>
        <v>21.515481007731406</v>
      </c>
      <c r="AC35" s="4"/>
    </row>
    <row r="36" spans="1:29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x14ac:dyDescent="0.25">
      <c r="A37" s="7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4"/>
    </row>
    <row r="38" spans="1:29" x14ac:dyDescent="0.25">
      <c r="A38" s="2" t="s">
        <v>8</v>
      </c>
      <c r="B38" s="2" t="s">
        <v>44</v>
      </c>
      <c r="C38" s="2" t="s">
        <v>9</v>
      </c>
      <c r="D38" s="2" t="s">
        <v>10</v>
      </c>
      <c r="E38" s="2" t="s">
        <v>11</v>
      </c>
      <c r="F38" s="2" t="s">
        <v>12</v>
      </c>
      <c r="G38" s="2" t="s">
        <v>13</v>
      </c>
      <c r="H38" s="2" t="s">
        <v>14</v>
      </c>
      <c r="I38" s="2" t="s">
        <v>15</v>
      </c>
      <c r="J38" s="2" t="s">
        <v>16</v>
      </c>
      <c r="K38" s="2" t="s">
        <v>17</v>
      </c>
      <c r="L38" s="2" t="s">
        <v>18</v>
      </c>
      <c r="M38" s="2" t="s">
        <v>19</v>
      </c>
      <c r="N38" s="2" t="s">
        <v>20</v>
      </c>
      <c r="O38" s="2" t="s">
        <v>21</v>
      </c>
      <c r="P38" s="2" t="s">
        <v>22</v>
      </c>
      <c r="Q38" s="2" t="s">
        <v>23</v>
      </c>
      <c r="R38" s="2" t="s">
        <v>24</v>
      </c>
      <c r="S38" s="2" t="s">
        <v>25</v>
      </c>
      <c r="T38" s="2" t="s">
        <v>26</v>
      </c>
      <c r="U38" s="2" t="s">
        <v>27</v>
      </c>
      <c r="V38" s="2" t="s">
        <v>28</v>
      </c>
      <c r="W38" s="2" t="s">
        <v>29</v>
      </c>
      <c r="X38" s="2" t="s">
        <v>30</v>
      </c>
      <c r="Y38" s="2" t="s">
        <v>31</v>
      </c>
      <c r="Z38" s="2" t="s">
        <v>32</v>
      </c>
      <c r="AA38" s="2" t="s">
        <v>33</v>
      </c>
      <c r="AB38" s="2" t="s">
        <v>2</v>
      </c>
      <c r="AC38" s="4"/>
    </row>
    <row r="39" spans="1:29" x14ac:dyDescent="0.25">
      <c r="A39" s="1" t="s">
        <v>3</v>
      </c>
      <c r="B39" s="2"/>
      <c r="C39" s="6">
        <f>C21</f>
        <v>5.4501000000000008</v>
      </c>
      <c r="D39" s="6">
        <f t="shared" ref="D39:AA39" si="32">D21</f>
        <v>18.818059999999999</v>
      </c>
      <c r="E39" s="6">
        <f t="shared" si="32"/>
        <v>20.384250000000002</v>
      </c>
      <c r="F39" s="6">
        <f t="shared" si="32"/>
        <v>21.929300000000001</v>
      </c>
      <c r="G39" s="6">
        <f t="shared" si="32"/>
        <v>23.738500000000002</v>
      </c>
      <c r="H39" s="6">
        <f t="shared" si="32"/>
        <v>24.450655000000001</v>
      </c>
      <c r="I39" s="6">
        <f t="shared" si="32"/>
        <v>25.184174649999996</v>
      </c>
      <c r="J39" s="6">
        <f t="shared" si="32"/>
        <v>25.939699889499998</v>
      </c>
      <c r="K39" s="6">
        <f t="shared" si="32"/>
        <v>26.717890886184996</v>
      </c>
      <c r="L39" s="6">
        <f t="shared" si="32"/>
        <v>27.572863394542917</v>
      </c>
      <c r="M39" s="6">
        <f t="shared" si="32"/>
        <v>28.455195023168294</v>
      </c>
      <c r="N39" s="6">
        <f t="shared" si="32"/>
        <v>29.365761263909675</v>
      </c>
      <c r="O39" s="6">
        <f t="shared" si="32"/>
        <v>30.305465624354788</v>
      </c>
      <c r="P39" s="6">
        <f t="shared" si="32"/>
        <v>31.275240524334141</v>
      </c>
      <c r="Q39" s="6">
        <f t="shared" si="32"/>
        <v>32.276048221112838</v>
      </c>
      <c r="R39" s="6">
        <f t="shared" si="32"/>
        <v>33.308881764188449</v>
      </c>
      <c r="S39" s="6">
        <f t="shared" si="32"/>
        <v>34.441383744170857</v>
      </c>
      <c r="T39" s="6">
        <f t="shared" si="32"/>
        <v>35.61239079147267</v>
      </c>
      <c r="U39" s="6">
        <f t="shared" si="32"/>
        <v>36.823212078382738</v>
      </c>
      <c r="V39" s="6">
        <f t="shared" si="32"/>
        <v>38.075201289047754</v>
      </c>
      <c r="W39" s="6">
        <f t="shared" si="32"/>
        <v>39.369758132875383</v>
      </c>
      <c r="X39" s="6">
        <f t="shared" si="32"/>
        <v>40.708329909393143</v>
      </c>
      <c r="Y39" s="6">
        <f t="shared" si="32"/>
        <v>42.092413126312515</v>
      </c>
      <c r="Z39" s="6">
        <f t="shared" si="32"/>
        <v>43.523555172607139</v>
      </c>
      <c r="AA39" s="6">
        <f t="shared" si="32"/>
        <v>45.003356048475794</v>
      </c>
      <c r="AB39" s="6">
        <f t="shared" ref="AB39:AB42" si="33">SUM(C39:AA39)</f>
        <v>760.82168653403414</v>
      </c>
      <c r="AC39" s="4"/>
    </row>
    <row r="40" spans="1:29" x14ac:dyDescent="0.25">
      <c r="A40" s="1" t="s">
        <v>41</v>
      </c>
      <c r="B40" s="2"/>
      <c r="C40" s="6">
        <f>C41+C42</f>
        <v>33.922706000000005</v>
      </c>
      <c r="D40" s="6">
        <f>D41+D42</f>
        <v>18.523140000000001</v>
      </c>
      <c r="E40" s="6">
        <f t="shared" ref="E40:AB40" si="34">E41+E42</f>
        <v>7.2540599999999991</v>
      </c>
      <c r="F40" s="6">
        <f t="shared" si="34"/>
        <v>8.3184199999999997</v>
      </c>
      <c r="G40" s="6">
        <f t="shared" si="34"/>
        <v>9.1537799999999994</v>
      </c>
      <c r="H40" s="6">
        <f t="shared" si="34"/>
        <v>9.5092608000000016</v>
      </c>
      <c r="I40" s="6">
        <f t="shared" si="34"/>
        <v>9.8795761280000018</v>
      </c>
      <c r="J40" s="6">
        <f t="shared" si="34"/>
        <v>10.264372440480003</v>
      </c>
      <c r="K40" s="6">
        <f t="shared" si="34"/>
        <v>10.664217684816801</v>
      </c>
      <c r="L40" s="6">
        <f t="shared" si="34"/>
        <v>11.07970214681219</v>
      </c>
      <c r="M40" s="6">
        <f t="shared" si="34"/>
        <v>11.511439331735989</v>
      </c>
      <c r="N40" s="6">
        <f t="shared" si="34"/>
        <v>11.96006688021291</v>
      </c>
      <c r="O40" s="6">
        <f t="shared" si="34"/>
        <v>12.426247520335016</v>
      </c>
      <c r="P40" s="6">
        <f t="shared" si="34"/>
        <v>12.910670057436516</v>
      </c>
      <c r="Q40" s="6">
        <f t="shared" si="34"/>
        <v>13.414050403024818</v>
      </c>
      <c r="R40" s="6">
        <f t="shared" si="34"/>
        <v>13.937132644421133</v>
      </c>
      <c r="S40" s="6">
        <f t="shared" si="34"/>
        <v>14.480690156725696</v>
      </c>
      <c r="T40" s="6">
        <f t="shared" si="34"/>
        <v>15.045526758787062</v>
      </c>
      <c r="U40" s="6">
        <f t="shared" si="34"/>
        <v>15.632477914921569</v>
      </c>
      <c r="V40" s="6">
        <f t="shared" si="34"/>
        <v>16.242411984198718</v>
      </c>
      <c r="W40" s="6">
        <f t="shared" si="34"/>
        <v>16.876231519180358</v>
      </c>
      <c r="X40" s="6">
        <f t="shared" si="34"/>
        <v>17.534874616076817</v>
      </c>
      <c r="Y40" s="6">
        <f t="shared" si="34"/>
        <v>18.219316318361187</v>
      </c>
      <c r="Z40" s="6">
        <f t="shared" si="34"/>
        <v>18.930570075964287</v>
      </c>
      <c r="AA40" s="6">
        <f t="shared" si="34"/>
        <v>19.669689262257315</v>
      </c>
      <c r="AB40" s="6">
        <f t="shared" si="34"/>
        <v>357.36063064374827</v>
      </c>
      <c r="AC40" s="4"/>
    </row>
    <row r="41" spans="1:29" x14ac:dyDescent="0.25">
      <c r="A41" s="1" t="s">
        <v>42</v>
      </c>
      <c r="B41" s="2"/>
      <c r="C41" s="6">
        <f>C6</f>
        <v>30.790000000000003</v>
      </c>
      <c r="D41" s="6">
        <f t="shared" ref="D41:AA41" si="35">D6</f>
        <v>11.98</v>
      </c>
      <c r="E41" s="6">
        <f t="shared" si="35"/>
        <v>0</v>
      </c>
      <c r="F41" s="6">
        <f t="shared" si="35"/>
        <v>0</v>
      </c>
      <c r="G41" s="6">
        <f t="shared" si="35"/>
        <v>0</v>
      </c>
      <c r="H41" s="6">
        <f t="shared" si="35"/>
        <v>0</v>
      </c>
      <c r="I41" s="6">
        <f t="shared" si="35"/>
        <v>0</v>
      </c>
      <c r="J41" s="6">
        <f t="shared" si="35"/>
        <v>0</v>
      </c>
      <c r="K41" s="6">
        <f t="shared" si="35"/>
        <v>0</v>
      </c>
      <c r="L41" s="6">
        <f t="shared" si="35"/>
        <v>0</v>
      </c>
      <c r="M41" s="6">
        <f t="shared" si="35"/>
        <v>0</v>
      </c>
      <c r="N41" s="6">
        <f t="shared" si="35"/>
        <v>0</v>
      </c>
      <c r="O41" s="6">
        <f t="shared" si="35"/>
        <v>0</v>
      </c>
      <c r="P41" s="6">
        <f t="shared" si="35"/>
        <v>0</v>
      </c>
      <c r="Q41" s="6">
        <f t="shared" si="35"/>
        <v>0</v>
      </c>
      <c r="R41" s="6">
        <f t="shared" si="35"/>
        <v>0</v>
      </c>
      <c r="S41" s="6">
        <f t="shared" si="35"/>
        <v>0</v>
      </c>
      <c r="T41" s="6">
        <f t="shared" si="35"/>
        <v>0</v>
      </c>
      <c r="U41" s="6">
        <f t="shared" si="35"/>
        <v>0</v>
      </c>
      <c r="V41" s="6">
        <f t="shared" si="35"/>
        <v>0</v>
      </c>
      <c r="W41" s="6">
        <f t="shared" si="35"/>
        <v>0</v>
      </c>
      <c r="X41" s="6">
        <f t="shared" si="35"/>
        <v>0</v>
      </c>
      <c r="Y41" s="6">
        <f t="shared" si="35"/>
        <v>0</v>
      </c>
      <c r="Z41" s="6">
        <f t="shared" si="35"/>
        <v>0</v>
      </c>
      <c r="AA41" s="6">
        <f t="shared" si="35"/>
        <v>0</v>
      </c>
      <c r="AB41" s="6">
        <f t="shared" si="33"/>
        <v>42.77</v>
      </c>
      <c r="AC41" s="4"/>
    </row>
    <row r="42" spans="1:29" ht="44.25" customHeight="1" x14ac:dyDescent="0.25">
      <c r="A42" s="1" t="s">
        <v>67</v>
      </c>
      <c r="B42" s="2"/>
      <c r="C42" s="6">
        <f>C12</f>
        <v>3.1327059999999998</v>
      </c>
      <c r="D42" s="6">
        <f t="shared" ref="D42:AA42" si="36">D12</f>
        <v>6.5431400000000002</v>
      </c>
      <c r="E42" s="6">
        <f t="shared" si="36"/>
        <v>7.2540599999999991</v>
      </c>
      <c r="F42" s="6">
        <f t="shared" si="36"/>
        <v>8.3184199999999997</v>
      </c>
      <c r="G42" s="6">
        <f t="shared" si="36"/>
        <v>9.1537799999999994</v>
      </c>
      <c r="H42" s="6">
        <f t="shared" si="36"/>
        <v>9.5092608000000016</v>
      </c>
      <c r="I42" s="6">
        <f t="shared" si="36"/>
        <v>9.8795761280000018</v>
      </c>
      <c r="J42" s="6">
        <f t="shared" si="36"/>
        <v>10.264372440480003</v>
      </c>
      <c r="K42" s="6">
        <f t="shared" si="36"/>
        <v>10.664217684816801</v>
      </c>
      <c r="L42" s="6">
        <f t="shared" si="36"/>
        <v>11.07970214681219</v>
      </c>
      <c r="M42" s="6">
        <f t="shared" si="36"/>
        <v>11.511439331735989</v>
      </c>
      <c r="N42" s="6">
        <f t="shared" si="36"/>
        <v>11.96006688021291</v>
      </c>
      <c r="O42" s="6">
        <f t="shared" si="36"/>
        <v>12.426247520335016</v>
      </c>
      <c r="P42" s="6">
        <f t="shared" si="36"/>
        <v>12.910670057436516</v>
      </c>
      <c r="Q42" s="6">
        <f t="shared" si="36"/>
        <v>13.414050403024818</v>
      </c>
      <c r="R42" s="6">
        <f t="shared" si="36"/>
        <v>13.937132644421133</v>
      </c>
      <c r="S42" s="6">
        <f t="shared" si="36"/>
        <v>14.480690156725696</v>
      </c>
      <c r="T42" s="6">
        <f t="shared" si="36"/>
        <v>15.045526758787062</v>
      </c>
      <c r="U42" s="6">
        <f t="shared" si="36"/>
        <v>15.632477914921569</v>
      </c>
      <c r="V42" s="6">
        <f t="shared" si="36"/>
        <v>16.242411984198718</v>
      </c>
      <c r="W42" s="6">
        <f t="shared" si="36"/>
        <v>16.876231519180358</v>
      </c>
      <c r="X42" s="6">
        <f t="shared" si="36"/>
        <v>17.534874616076817</v>
      </c>
      <c r="Y42" s="6">
        <f t="shared" si="36"/>
        <v>18.219316318361187</v>
      </c>
      <c r="Z42" s="6">
        <f t="shared" si="36"/>
        <v>18.930570075964287</v>
      </c>
      <c r="AA42" s="6">
        <f t="shared" si="36"/>
        <v>19.669689262257315</v>
      </c>
      <c r="AB42" s="6">
        <f t="shared" si="33"/>
        <v>314.59063064374828</v>
      </c>
      <c r="AC42" s="4"/>
    </row>
    <row r="43" spans="1:29" ht="18" customHeight="1" x14ac:dyDescent="0.25">
      <c r="A43" s="1" t="s">
        <v>6</v>
      </c>
      <c r="B43" s="2"/>
      <c r="C43" s="6">
        <f>C39</f>
        <v>5.4501000000000008</v>
      </c>
      <c r="D43" s="6">
        <f>D39+C43</f>
        <v>24.268160000000002</v>
      </c>
      <c r="E43" s="6">
        <f t="shared" ref="E43:AA43" si="37">E39+D43</f>
        <v>44.652410000000003</v>
      </c>
      <c r="F43" s="6">
        <f t="shared" si="37"/>
        <v>66.581710000000001</v>
      </c>
      <c r="G43" s="6">
        <f t="shared" si="37"/>
        <v>90.320210000000003</v>
      </c>
      <c r="H43" s="6">
        <f t="shared" si="37"/>
        <v>114.770865</v>
      </c>
      <c r="I43" s="6">
        <f t="shared" si="37"/>
        <v>139.95503965</v>
      </c>
      <c r="J43" s="6">
        <f t="shared" si="37"/>
        <v>165.89473953949999</v>
      </c>
      <c r="K43" s="6">
        <f t="shared" si="37"/>
        <v>192.61263042568498</v>
      </c>
      <c r="L43" s="6">
        <f t="shared" si="37"/>
        <v>220.18549382022789</v>
      </c>
      <c r="M43" s="6">
        <f t="shared" si="37"/>
        <v>248.64068884339619</v>
      </c>
      <c r="N43" s="6">
        <f t="shared" si="37"/>
        <v>278.00645010730585</v>
      </c>
      <c r="O43" s="6">
        <f t="shared" si="37"/>
        <v>308.31191573166063</v>
      </c>
      <c r="P43" s="6">
        <f t="shared" si="37"/>
        <v>339.58715625599478</v>
      </c>
      <c r="Q43" s="6">
        <f t="shared" si="37"/>
        <v>371.86320447710762</v>
      </c>
      <c r="R43" s="6">
        <f t="shared" si="37"/>
        <v>405.17208624129609</v>
      </c>
      <c r="S43" s="6">
        <f t="shared" si="37"/>
        <v>439.61346998546696</v>
      </c>
      <c r="T43" s="6">
        <f t="shared" si="37"/>
        <v>475.22586077693961</v>
      </c>
      <c r="U43" s="6">
        <f t="shared" si="37"/>
        <v>512.04907285532238</v>
      </c>
      <c r="V43" s="6">
        <f t="shared" si="37"/>
        <v>550.12427414437013</v>
      </c>
      <c r="W43" s="6">
        <f t="shared" si="37"/>
        <v>589.49403227724554</v>
      </c>
      <c r="X43" s="6">
        <f t="shared" si="37"/>
        <v>630.20236218663865</v>
      </c>
      <c r="Y43" s="6">
        <f t="shared" si="37"/>
        <v>672.29477531295117</v>
      </c>
      <c r="Z43" s="6">
        <f t="shared" si="37"/>
        <v>715.81833048555836</v>
      </c>
      <c r="AA43" s="6">
        <f t="shared" si="37"/>
        <v>760.82168653403414</v>
      </c>
      <c r="AB43" s="6"/>
      <c r="AC43" s="4"/>
    </row>
    <row r="44" spans="1:29" ht="19.5" customHeight="1" x14ac:dyDescent="0.25">
      <c r="A44" s="1" t="s">
        <v>5</v>
      </c>
      <c r="B44" s="2"/>
      <c r="C44" s="6">
        <f>C40</f>
        <v>33.922706000000005</v>
      </c>
      <c r="D44" s="6">
        <f>D40+C44</f>
        <v>52.445846000000003</v>
      </c>
      <c r="E44" s="6">
        <f t="shared" ref="E44:AA44" si="38">E40+D44</f>
        <v>59.699905999999999</v>
      </c>
      <c r="F44" s="6">
        <f t="shared" si="38"/>
        <v>68.018326000000002</v>
      </c>
      <c r="G44" s="6">
        <f t="shared" si="38"/>
        <v>77.172105999999999</v>
      </c>
      <c r="H44" s="6">
        <f t="shared" si="38"/>
        <v>86.681366800000006</v>
      </c>
      <c r="I44" s="6">
        <f t="shared" si="38"/>
        <v>96.560942928000003</v>
      </c>
      <c r="J44" s="6">
        <f t="shared" si="38"/>
        <v>106.82531536848001</v>
      </c>
      <c r="K44" s="6">
        <f t="shared" si="38"/>
        <v>117.48953305329681</v>
      </c>
      <c r="L44" s="6">
        <f t="shared" si="38"/>
        <v>128.56923520010901</v>
      </c>
      <c r="M44" s="6">
        <f t="shared" si="38"/>
        <v>140.08067453184501</v>
      </c>
      <c r="N44" s="6">
        <f t="shared" si="38"/>
        <v>152.04074141205791</v>
      </c>
      <c r="O44" s="6">
        <f t="shared" si="38"/>
        <v>164.46698893239292</v>
      </c>
      <c r="P44" s="6">
        <f t="shared" si="38"/>
        <v>177.37765898982943</v>
      </c>
      <c r="Q44" s="6">
        <f t="shared" si="38"/>
        <v>190.79170939285424</v>
      </c>
      <c r="R44" s="6">
        <f t="shared" si="38"/>
        <v>204.72884203727537</v>
      </c>
      <c r="S44" s="6">
        <f t="shared" si="38"/>
        <v>219.20953219400107</v>
      </c>
      <c r="T44" s="6">
        <f t="shared" si="38"/>
        <v>234.25505895278815</v>
      </c>
      <c r="U44" s="6">
        <f t="shared" si="38"/>
        <v>249.88753686770971</v>
      </c>
      <c r="V44" s="6">
        <f t="shared" si="38"/>
        <v>266.12994885190841</v>
      </c>
      <c r="W44" s="6">
        <f t="shared" si="38"/>
        <v>283.00618037108876</v>
      </c>
      <c r="X44" s="6">
        <f t="shared" si="38"/>
        <v>300.54105498716558</v>
      </c>
      <c r="Y44" s="6">
        <f t="shared" si="38"/>
        <v>318.76037130552675</v>
      </c>
      <c r="Z44" s="6">
        <f t="shared" si="38"/>
        <v>337.69094138149103</v>
      </c>
      <c r="AA44" s="6">
        <f t="shared" si="38"/>
        <v>357.36063064374832</v>
      </c>
      <c r="AB44" s="6"/>
      <c r="AC44" s="4"/>
    </row>
    <row r="45" spans="1:29" x14ac:dyDescent="0.25">
      <c r="A45" s="4"/>
      <c r="B45" s="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4"/>
      <c r="AC45" s="4"/>
    </row>
    <row r="46" spans="1:29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30" x14ac:dyDescent="0.25">
      <c r="A47" s="1" t="s">
        <v>43</v>
      </c>
      <c r="B47" s="2" t="s">
        <v>44</v>
      </c>
      <c r="C47" s="2" t="s">
        <v>9</v>
      </c>
      <c r="D47" s="2" t="s">
        <v>10</v>
      </c>
      <c r="E47" s="2" t="s">
        <v>11</v>
      </c>
      <c r="F47" s="2" t="s">
        <v>12</v>
      </c>
      <c r="G47" s="2" t="s">
        <v>13</v>
      </c>
      <c r="H47" s="2" t="s">
        <v>14</v>
      </c>
      <c r="I47" s="2" t="s">
        <v>15</v>
      </c>
      <c r="J47" s="2" t="s">
        <v>16</v>
      </c>
      <c r="K47" s="2" t="s">
        <v>17</v>
      </c>
      <c r="L47" s="2" t="s">
        <v>18</v>
      </c>
      <c r="M47" s="2" t="s">
        <v>19</v>
      </c>
      <c r="N47" s="2" t="s">
        <v>20</v>
      </c>
      <c r="O47" s="2" t="s">
        <v>21</v>
      </c>
      <c r="P47" s="2" t="s">
        <v>22</v>
      </c>
      <c r="Q47" s="2" t="s">
        <v>23</v>
      </c>
      <c r="R47" s="2" t="s">
        <v>24</v>
      </c>
      <c r="S47" s="2" t="s">
        <v>25</v>
      </c>
      <c r="T47" s="2" t="s">
        <v>26</v>
      </c>
      <c r="U47" s="2" t="s">
        <v>27</v>
      </c>
      <c r="V47" s="2" t="s">
        <v>28</v>
      </c>
      <c r="W47" s="2" t="s">
        <v>29</v>
      </c>
      <c r="X47" s="2" t="s">
        <v>30</v>
      </c>
      <c r="Y47" s="2" t="s">
        <v>31</v>
      </c>
      <c r="Z47" s="2" t="s">
        <v>32</v>
      </c>
      <c r="AA47" s="2" t="s">
        <v>33</v>
      </c>
      <c r="AB47" s="2" t="s">
        <v>2</v>
      </c>
      <c r="AC47" s="4"/>
    </row>
    <row r="48" spans="1:29" ht="48" customHeight="1" x14ac:dyDescent="0.25">
      <c r="A48" s="1" t="s">
        <v>60</v>
      </c>
      <c r="B48" s="2">
        <f>B49-B50</f>
        <v>0</v>
      </c>
      <c r="C48" s="3">
        <f t="shared" ref="C48:AB48" si="39">C49-C50</f>
        <v>2.3173940000000011</v>
      </c>
      <c r="D48" s="3">
        <f t="shared" si="39"/>
        <v>12.274919999999998</v>
      </c>
      <c r="E48" s="3">
        <f t="shared" si="39"/>
        <v>13.130190000000002</v>
      </c>
      <c r="F48" s="3">
        <f t="shared" si="39"/>
        <v>13.610880000000002</v>
      </c>
      <c r="G48" s="3">
        <f t="shared" si="39"/>
        <v>14.584720000000003</v>
      </c>
      <c r="H48" s="3">
        <f t="shared" si="39"/>
        <v>14.9413942</v>
      </c>
      <c r="I48" s="3">
        <f t="shared" si="39"/>
        <v>15.304598521999994</v>
      </c>
      <c r="J48" s="3">
        <f t="shared" si="39"/>
        <v>15.675327449019996</v>
      </c>
      <c r="K48" s="3">
        <f t="shared" si="39"/>
        <v>16.053673201368195</v>
      </c>
      <c r="L48" s="3">
        <f t="shared" si="39"/>
        <v>16.493161247730725</v>
      </c>
      <c r="M48" s="3">
        <f t="shared" si="39"/>
        <v>16.943755691432305</v>
      </c>
      <c r="N48" s="3">
        <f t="shared" si="39"/>
        <v>17.405694383696765</v>
      </c>
      <c r="O48" s="3">
        <f t="shared" si="39"/>
        <v>17.87921810401977</v>
      </c>
      <c r="P48" s="3">
        <f t="shared" si="39"/>
        <v>18.364570466897625</v>
      </c>
      <c r="Q48" s="3">
        <f t="shared" si="39"/>
        <v>18.861997818088021</v>
      </c>
      <c r="R48" s="3">
        <f t="shared" si="39"/>
        <v>19.371749119767316</v>
      </c>
      <c r="S48" s="3">
        <f t="shared" si="39"/>
        <v>19.96069358744516</v>
      </c>
      <c r="T48" s="3">
        <f t="shared" si="39"/>
        <v>20.566864032685608</v>
      </c>
      <c r="U48" s="3">
        <f t="shared" si="39"/>
        <v>21.190734163461169</v>
      </c>
      <c r="V48" s="3">
        <f t="shared" si="39"/>
        <v>21.832789304849037</v>
      </c>
      <c r="W48" s="3">
        <f t="shared" si="39"/>
        <v>22.493526613695025</v>
      </c>
      <c r="X48" s="3">
        <f t="shared" si="39"/>
        <v>23.173455293316326</v>
      </c>
      <c r="Y48" s="3">
        <f t="shared" si="39"/>
        <v>23.873096807951327</v>
      </c>
      <c r="Z48" s="3">
        <f t="shared" si="39"/>
        <v>24.592985096642852</v>
      </c>
      <c r="AA48" s="3">
        <f t="shared" si="39"/>
        <v>25.33366678621848</v>
      </c>
      <c r="AB48" s="3">
        <f t="shared" si="39"/>
        <v>446.23105589028586</v>
      </c>
      <c r="AC48" s="4"/>
    </row>
    <row r="49" spans="1:30" ht="48" customHeight="1" x14ac:dyDescent="0.25">
      <c r="A49" s="1" t="s">
        <v>61</v>
      </c>
      <c r="B49" s="2"/>
      <c r="C49" s="6">
        <f>C21</f>
        <v>5.4501000000000008</v>
      </c>
      <c r="D49" s="6">
        <f t="shared" ref="D49:AA49" si="40">D21</f>
        <v>18.818059999999999</v>
      </c>
      <c r="E49" s="6">
        <f t="shared" si="40"/>
        <v>20.384250000000002</v>
      </c>
      <c r="F49" s="6">
        <f t="shared" si="40"/>
        <v>21.929300000000001</v>
      </c>
      <c r="G49" s="6">
        <f t="shared" si="40"/>
        <v>23.738500000000002</v>
      </c>
      <c r="H49" s="6">
        <f t="shared" si="40"/>
        <v>24.450655000000001</v>
      </c>
      <c r="I49" s="6">
        <f t="shared" si="40"/>
        <v>25.184174649999996</v>
      </c>
      <c r="J49" s="6">
        <f t="shared" si="40"/>
        <v>25.939699889499998</v>
      </c>
      <c r="K49" s="6">
        <f t="shared" si="40"/>
        <v>26.717890886184996</v>
      </c>
      <c r="L49" s="6">
        <f t="shared" si="40"/>
        <v>27.572863394542917</v>
      </c>
      <c r="M49" s="6">
        <f t="shared" si="40"/>
        <v>28.455195023168294</v>
      </c>
      <c r="N49" s="6">
        <f t="shared" si="40"/>
        <v>29.365761263909675</v>
      </c>
      <c r="O49" s="6">
        <f t="shared" si="40"/>
        <v>30.305465624354788</v>
      </c>
      <c r="P49" s="6">
        <f t="shared" si="40"/>
        <v>31.275240524334141</v>
      </c>
      <c r="Q49" s="6">
        <f t="shared" si="40"/>
        <v>32.276048221112838</v>
      </c>
      <c r="R49" s="6">
        <f t="shared" si="40"/>
        <v>33.308881764188449</v>
      </c>
      <c r="S49" s="6">
        <f t="shared" si="40"/>
        <v>34.441383744170857</v>
      </c>
      <c r="T49" s="6">
        <f t="shared" si="40"/>
        <v>35.61239079147267</v>
      </c>
      <c r="U49" s="6">
        <f t="shared" si="40"/>
        <v>36.823212078382738</v>
      </c>
      <c r="V49" s="6">
        <f t="shared" si="40"/>
        <v>38.075201289047754</v>
      </c>
      <c r="W49" s="6">
        <f t="shared" si="40"/>
        <v>39.369758132875383</v>
      </c>
      <c r="X49" s="6">
        <f t="shared" si="40"/>
        <v>40.708329909393143</v>
      </c>
      <c r="Y49" s="6">
        <f t="shared" si="40"/>
        <v>42.092413126312515</v>
      </c>
      <c r="Z49" s="6">
        <f t="shared" si="40"/>
        <v>43.523555172607139</v>
      </c>
      <c r="AA49" s="6">
        <f t="shared" si="40"/>
        <v>45.003356048475794</v>
      </c>
      <c r="AB49" s="6">
        <f t="shared" ref="AB49:AB51" si="41">SUM(C49:AA49)</f>
        <v>760.82168653403414</v>
      </c>
      <c r="AC49" s="4"/>
    </row>
    <row r="50" spans="1:30" ht="48" customHeight="1" x14ac:dyDescent="0.25">
      <c r="A50" s="1" t="s">
        <v>62</v>
      </c>
      <c r="B50" s="2"/>
      <c r="C50" s="6">
        <f>C12</f>
        <v>3.1327059999999998</v>
      </c>
      <c r="D50" s="6">
        <f t="shared" ref="D50:AA50" si="42">D12</f>
        <v>6.5431400000000002</v>
      </c>
      <c r="E50" s="6">
        <f t="shared" si="42"/>
        <v>7.2540599999999991</v>
      </c>
      <c r="F50" s="6">
        <f t="shared" si="42"/>
        <v>8.3184199999999997</v>
      </c>
      <c r="G50" s="6">
        <f t="shared" si="42"/>
        <v>9.1537799999999994</v>
      </c>
      <c r="H50" s="6">
        <f t="shared" si="42"/>
        <v>9.5092608000000016</v>
      </c>
      <c r="I50" s="6">
        <f t="shared" si="42"/>
        <v>9.8795761280000018</v>
      </c>
      <c r="J50" s="6">
        <f t="shared" si="42"/>
        <v>10.264372440480003</v>
      </c>
      <c r="K50" s="6">
        <f t="shared" si="42"/>
        <v>10.664217684816801</v>
      </c>
      <c r="L50" s="6">
        <f t="shared" si="42"/>
        <v>11.07970214681219</v>
      </c>
      <c r="M50" s="6">
        <f t="shared" si="42"/>
        <v>11.511439331735989</v>
      </c>
      <c r="N50" s="6">
        <f t="shared" si="42"/>
        <v>11.96006688021291</v>
      </c>
      <c r="O50" s="6">
        <f t="shared" si="42"/>
        <v>12.426247520335016</v>
      </c>
      <c r="P50" s="6">
        <f t="shared" si="42"/>
        <v>12.910670057436516</v>
      </c>
      <c r="Q50" s="6">
        <f t="shared" si="42"/>
        <v>13.414050403024818</v>
      </c>
      <c r="R50" s="6">
        <f t="shared" si="42"/>
        <v>13.937132644421133</v>
      </c>
      <c r="S50" s="6">
        <f t="shared" si="42"/>
        <v>14.480690156725696</v>
      </c>
      <c r="T50" s="6">
        <f t="shared" si="42"/>
        <v>15.045526758787062</v>
      </c>
      <c r="U50" s="6">
        <f t="shared" si="42"/>
        <v>15.632477914921569</v>
      </c>
      <c r="V50" s="6">
        <f t="shared" si="42"/>
        <v>16.242411984198718</v>
      </c>
      <c r="W50" s="6">
        <f t="shared" si="42"/>
        <v>16.876231519180358</v>
      </c>
      <c r="X50" s="6">
        <f t="shared" si="42"/>
        <v>17.534874616076817</v>
      </c>
      <c r="Y50" s="6">
        <f t="shared" si="42"/>
        <v>18.219316318361187</v>
      </c>
      <c r="Z50" s="6">
        <f t="shared" si="42"/>
        <v>18.930570075964287</v>
      </c>
      <c r="AA50" s="6">
        <f t="shared" si="42"/>
        <v>19.669689262257315</v>
      </c>
      <c r="AB50" s="6">
        <f t="shared" si="41"/>
        <v>314.59063064374828</v>
      </c>
      <c r="AC50" s="4"/>
    </row>
    <row r="51" spans="1:30" x14ac:dyDescent="0.25">
      <c r="A51" s="1" t="s">
        <v>45</v>
      </c>
      <c r="B51" s="2"/>
      <c r="C51" s="6">
        <v>30.790000000000003</v>
      </c>
      <c r="D51" s="6">
        <v>11.98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f t="shared" si="41"/>
        <v>42.77</v>
      </c>
      <c r="AC51" s="4"/>
    </row>
    <row r="52" spans="1:30" ht="60" customHeight="1" x14ac:dyDescent="0.25">
      <c r="A52" s="1" t="s">
        <v>46</v>
      </c>
      <c r="B52" s="2">
        <f t="shared" ref="B52:G52" si="43">B48-B51</f>
        <v>0</v>
      </c>
      <c r="C52" s="6">
        <f t="shared" si="43"/>
        <v>-28.472606000000003</v>
      </c>
      <c r="D52" s="6">
        <f t="shared" si="43"/>
        <v>0.29491999999999763</v>
      </c>
      <c r="E52" s="6">
        <f t="shared" si="43"/>
        <v>13.130190000000002</v>
      </c>
      <c r="F52" s="6">
        <f t="shared" si="43"/>
        <v>13.610880000000002</v>
      </c>
      <c r="G52" s="6">
        <f t="shared" si="43"/>
        <v>14.584720000000003</v>
      </c>
      <c r="H52" s="6">
        <f t="shared" ref="H52:AB52" si="44">H48-H51</f>
        <v>14.9413942</v>
      </c>
      <c r="I52" s="6">
        <f t="shared" si="44"/>
        <v>15.304598521999994</v>
      </c>
      <c r="J52" s="6">
        <f t="shared" si="44"/>
        <v>15.675327449019996</v>
      </c>
      <c r="K52" s="6">
        <f t="shared" si="44"/>
        <v>16.053673201368195</v>
      </c>
      <c r="L52" s="6">
        <f t="shared" si="44"/>
        <v>16.493161247730725</v>
      </c>
      <c r="M52" s="6">
        <f t="shared" si="44"/>
        <v>16.943755691432305</v>
      </c>
      <c r="N52" s="6">
        <f t="shared" si="44"/>
        <v>17.405694383696765</v>
      </c>
      <c r="O52" s="6">
        <f t="shared" si="44"/>
        <v>17.87921810401977</v>
      </c>
      <c r="P52" s="6">
        <f t="shared" si="44"/>
        <v>18.364570466897625</v>
      </c>
      <c r="Q52" s="6">
        <f t="shared" si="44"/>
        <v>18.861997818088021</v>
      </c>
      <c r="R52" s="6">
        <f t="shared" si="44"/>
        <v>19.371749119767316</v>
      </c>
      <c r="S52" s="6">
        <f t="shared" si="44"/>
        <v>19.96069358744516</v>
      </c>
      <c r="T52" s="6">
        <f t="shared" si="44"/>
        <v>20.566864032685608</v>
      </c>
      <c r="U52" s="6">
        <f t="shared" si="44"/>
        <v>21.190734163461169</v>
      </c>
      <c r="V52" s="6">
        <f t="shared" si="44"/>
        <v>21.832789304849037</v>
      </c>
      <c r="W52" s="6">
        <f t="shared" si="44"/>
        <v>22.493526613695025</v>
      </c>
      <c r="X52" s="6">
        <f t="shared" si="44"/>
        <v>23.173455293316326</v>
      </c>
      <c r="Y52" s="6">
        <f t="shared" si="44"/>
        <v>23.873096807951327</v>
      </c>
      <c r="Z52" s="6">
        <f t="shared" si="44"/>
        <v>24.592985096642852</v>
      </c>
      <c r="AA52" s="6">
        <f t="shared" si="44"/>
        <v>25.33366678621848</v>
      </c>
      <c r="AB52" s="6">
        <f t="shared" si="44"/>
        <v>403.46105589028588</v>
      </c>
      <c r="AC52" s="4"/>
      <c r="AD52">
        <v>1</v>
      </c>
    </row>
    <row r="53" spans="1:30" ht="45.75" customHeight="1" x14ac:dyDescent="0.25">
      <c r="A53" s="1" t="s">
        <v>47</v>
      </c>
      <c r="B53" s="2">
        <v>0</v>
      </c>
      <c r="C53" s="6">
        <f>C52+B53</f>
        <v>-28.472606000000003</v>
      </c>
      <c r="D53" s="6">
        <f>D52+C53</f>
        <v>-28.177686000000005</v>
      </c>
      <c r="E53" s="6">
        <f>E52+D53</f>
        <v>-15.047496000000002</v>
      </c>
      <c r="F53" s="6">
        <f t="shared" ref="F53:AA53" si="45">F52+E53</f>
        <v>-1.4366160000000008</v>
      </c>
      <c r="G53" s="6">
        <f t="shared" si="45"/>
        <v>13.148104000000002</v>
      </c>
      <c r="H53" s="6">
        <f t="shared" si="45"/>
        <v>28.089498200000001</v>
      </c>
      <c r="I53" s="6">
        <f t="shared" si="45"/>
        <v>43.394096721999993</v>
      </c>
      <c r="J53" s="6">
        <f t="shared" si="45"/>
        <v>59.069424171019989</v>
      </c>
      <c r="K53" s="6">
        <f t="shared" si="45"/>
        <v>75.123097372388187</v>
      </c>
      <c r="L53" s="6">
        <f t="shared" si="45"/>
        <v>91.616258620118913</v>
      </c>
      <c r="M53" s="6">
        <f t="shared" si="45"/>
        <v>108.56001431155121</v>
      </c>
      <c r="N53" s="6">
        <f t="shared" si="45"/>
        <v>125.96570869524798</v>
      </c>
      <c r="O53" s="6">
        <f t="shared" si="45"/>
        <v>143.84492679926774</v>
      </c>
      <c r="P53" s="6">
        <f t="shared" si="45"/>
        <v>162.20949726616536</v>
      </c>
      <c r="Q53" s="6">
        <f t="shared" si="45"/>
        <v>181.07149508425337</v>
      </c>
      <c r="R53" s="6">
        <f t="shared" si="45"/>
        <v>200.44324420402069</v>
      </c>
      <c r="S53" s="6">
        <f t="shared" si="45"/>
        <v>220.40393779146584</v>
      </c>
      <c r="T53" s="6">
        <f t="shared" si="45"/>
        <v>240.97080182415144</v>
      </c>
      <c r="U53" s="6">
        <f t="shared" si="45"/>
        <v>262.16153598761258</v>
      </c>
      <c r="V53" s="6">
        <f t="shared" si="45"/>
        <v>283.99432529246161</v>
      </c>
      <c r="W53" s="6">
        <f t="shared" si="45"/>
        <v>306.48785190615661</v>
      </c>
      <c r="X53" s="6">
        <f t="shared" si="45"/>
        <v>329.66130719947296</v>
      </c>
      <c r="Y53" s="6">
        <f t="shared" si="45"/>
        <v>353.53440400742431</v>
      </c>
      <c r="Z53" s="6">
        <f t="shared" si="45"/>
        <v>378.12738910406716</v>
      </c>
      <c r="AA53" s="6">
        <f t="shared" si="45"/>
        <v>403.46105589028565</v>
      </c>
      <c r="AB53" s="6"/>
      <c r="AC53" s="4"/>
    </row>
    <row r="54" spans="1:30" ht="63" customHeight="1" x14ac:dyDescent="0.25">
      <c r="A54" s="1" t="s">
        <v>48</v>
      </c>
      <c r="B54" s="2">
        <v>1.25</v>
      </c>
      <c r="C54" s="6">
        <v>1.25</v>
      </c>
      <c r="D54" s="6">
        <v>1.2</v>
      </c>
      <c r="E54" s="6">
        <v>1.1499999999999999</v>
      </c>
      <c r="F54" s="6">
        <v>1.1499999999999999</v>
      </c>
      <c r="G54" s="6">
        <v>1.1499999999999999</v>
      </c>
      <c r="H54" s="6">
        <v>1.1499999999999999</v>
      </c>
      <c r="I54" s="6">
        <v>1.1499999999999999</v>
      </c>
      <c r="J54" s="6">
        <v>1.1499999999999999</v>
      </c>
      <c r="K54" s="6">
        <v>1.1499999999999999</v>
      </c>
      <c r="L54" s="6">
        <v>1.1499999999999999</v>
      </c>
      <c r="M54" s="6">
        <v>1.1499999999999999</v>
      </c>
      <c r="N54" s="6">
        <v>1.1499999999999999</v>
      </c>
      <c r="O54" s="6">
        <v>1.1499999999999999</v>
      </c>
      <c r="P54" s="6">
        <v>1.1499999999999999</v>
      </c>
      <c r="Q54" s="6">
        <v>1.1499999999999999</v>
      </c>
      <c r="R54" s="6">
        <v>1.1499999999999999</v>
      </c>
      <c r="S54" s="6">
        <v>1.1499999999999999</v>
      </c>
      <c r="T54" s="6">
        <v>1.1499999999999999</v>
      </c>
      <c r="U54" s="6">
        <v>1.1499999999999999</v>
      </c>
      <c r="V54" s="6">
        <v>1.1499999999999999</v>
      </c>
      <c r="W54" s="6">
        <v>1.1499999999999999</v>
      </c>
      <c r="X54" s="6">
        <v>1.1499999999999999</v>
      </c>
      <c r="Y54" s="6">
        <v>1.1499999999999999</v>
      </c>
      <c r="Z54" s="6">
        <v>1.1499999999999999</v>
      </c>
      <c r="AA54" s="6">
        <v>1.1499999999999999</v>
      </c>
      <c r="AB54" s="8"/>
      <c r="AC54" s="4"/>
    </row>
    <row r="55" spans="1:30" x14ac:dyDescent="0.25">
      <c r="A55" s="1" t="s">
        <v>49</v>
      </c>
      <c r="B55" s="2">
        <v>1</v>
      </c>
      <c r="C55" s="6">
        <v>0.8</v>
      </c>
      <c r="D55" s="6">
        <v>0.69444444444444442</v>
      </c>
      <c r="E55" s="6">
        <v>0.65751623243198831</v>
      </c>
      <c r="F55" s="6">
        <v>0.57175324559303342</v>
      </c>
      <c r="G55" s="6">
        <v>0.49717673529828987</v>
      </c>
      <c r="H55" s="6">
        <v>0.43232759591155645</v>
      </c>
      <c r="I55" s="6">
        <v>0.37593703992309269</v>
      </c>
      <c r="J55" s="6">
        <v>0.32690177384616753</v>
      </c>
      <c r="K55" s="6">
        <v>0.28426241204014574</v>
      </c>
      <c r="L55" s="6">
        <v>0.24718470612186585</v>
      </c>
      <c r="M55" s="6">
        <v>0.21494322271466598</v>
      </c>
      <c r="N55" s="6">
        <v>0.18690715018666609</v>
      </c>
      <c r="O55" s="6">
        <v>0.16252795668405748</v>
      </c>
      <c r="P55" s="6">
        <v>0.14132865798613695</v>
      </c>
      <c r="Q55" s="6">
        <v>0.1228944852053365</v>
      </c>
      <c r="R55" s="6">
        <v>0.10686476974377089</v>
      </c>
      <c r="S55" s="6">
        <v>9.2925886733713825E-2</v>
      </c>
      <c r="T55" s="6">
        <v>8.0805118898881603E-2</v>
      </c>
      <c r="U55" s="6">
        <v>7.0265320781636179E-2</v>
      </c>
      <c r="V55" s="6">
        <v>6.1100278940553199E-2</v>
      </c>
      <c r="W55" s="6">
        <v>5.3130677339611479E-2</v>
      </c>
      <c r="X55" s="6">
        <v>4.6200588990966504E-2</v>
      </c>
      <c r="Y55" s="6">
        <v>4.0174425209536097E-2</v>
      </c>
      <c r="Z55" s="6">
        <v>3.493428279090096E-2</v>
      </c>
      <c r="AA55" s="6">
        <v>0.03</v>
      </c>
      <c r="AB55" s="8"/>
      <c r="AC55" s="4"/>
    </row>
    <row r="56" spans="1:30" ht="43.5" customHeight="1" x14ac:dyDescent="0.25">
      <c r="A56" s="1" t="s">
        <v>50</v>
      </c>
      <c r="B56" s="2">
        <v>0</v>
      </c>
      <c r="C56" s="6">
        <f>C52*C55</f>
        <v>-22.778084800000002</v>
      </c>
      <c r="D56" s="6">
        <f>D52*D55</f>
        <v>0.20480555555555391</v>
      </c>
      <c r="E56" s="6">
        <f t="shared" ref="E56:AA56" si="46">E52*E55</f>
        <v>8.6333130599161709</v>
      </c>
      <c r="F56" s="6">
        <f t="shared" si="46"/>
        <v>7.782064815377308</v>
      </c>
      <c r="G56" s="6">
        <f t="shared" si="46"/>
        <v>7.2511834748396753</v>
      </c>
      <c r="H56" s="6">
        <f t="shared" si="46"/>
        <v>6.4595770340528729</v>
      </c>
      <c r="I56" s="6">
        <f t="shared" si="46"/>
        <v>5.7535654655720174</v>
      </c>
      <c r="J56" s="6">
        <f t="shared" si="46"/>
        <v>5.1242923487041567</v>
      </c>
      <c r="K56" s="6">
        <f t="shared" si="46"/>
        <v>4.563455866325171</v>
      </c>
      <c r="L56" s="6">
        <f t="shared" si="46"/>
        <v>4.0768572160408656</v>
      </c>
      <c r="M56" s="6">
        <f t="shared" si="46"/>
        <v>3.6419454532064233</v>
      </c>
      <c r="N56" s="6">
        <f t="shared" si="46"/>
        <v>3.2532487342768217</v>
      </c>
      <c r="O56" s="6">
        <f t="shared" si="46"/>
        <v>2.9058727855549416</v>
      </c>
      <c r="P56" s="6">
        <f t="shared" si="46"/>
        <v>2.5954400985784858</v>
      </c>
      <c r="Q56" s="6">
        <f t="shared" si="46"/>
        <v>2.3180355117981075</v>
      </c>
      <c r="R56" s="6">
        <f t="shared" si="46"/>
        <v>2.0701575092180304</v>
      </c>
      <c r="S56" s="6">
        <f t="shared" si="46"/>
        <v>1.8548651514332968</v>
      </c>
      <c r="T56" s="6">
        <f t="shared" si="46"/>
        <v>1.661907893538292</v>
      </c>
      <c r="U56" s="6">
        <f t="shared" si="46"/>
        <v>1.4889737335939759</v>
      </c>
      <c r="V56" s="6">
        <f t="shared" si="46"/>
        <v>1.3339895165766027</v>
      </c>
      <c r="W56" s="6">
        <f t="shared" si="46"/>
        <v>1.1950963047421941</v>
      </c>
      <c r="X56" s="6">
        <f t="shared" si="46"/>
        <v>1.0706272835070447</v>
      </c>
      <c r="Y56" s="6">
        <f t="shared" si="46"/>
        <v>0.95908794223105553</v>
      </c>
      <c r="Z56" s="6">
        <f t="shared" si="46"/>
        <v>0.8591382960385342</v>
      </c>
      <c r="AA56" s="6">
        <f t="shared" si="46"/>
        <v>0.76001000358655435</v>
      </c>
      <c r="AB56" s="6">
        <f t="shared" ref="AB56" si="47">SUM(C56:AA56)</f>
        <v>55.039426254264143</v>
      </c>
      <c r="AC56" s="9" t="s">
        <v>51</v>
      </c>
    </row>
    <row r="57" spans="1:30" ht="49.5" customHeight="1" x14ac:dyDescent="0.25">
      <c r="A57" s="1" t="s">
        <v>52</v>
      </c>
      <c r="B57" s="2">
        <v>0</v>
      </c>
      <c r="C57" s="6">
        <f>C56+B57</f>
        <v>-22.778084800000002</v>
      </c>
      <c r="D57" s="6">
        <f>D56+C57</f>
        <v>-22.57327924444445</v>
      </c>
      <c r="E57" s="6">
        <f>E56+D57</f>
        <v>-13.939966184528279</v>
      </c>
      <c r="F57" s="6">
        <f t="shared" ref="F57:AA57" si="48">F56+E57</f>
        <v>-6.157901369150971</v>
      </c>
      <c r="G57" s="6">
        <f t="shared" si="48"/>
        <v>1.0932821056887043</v>
      </c>
      <c r="H57" s="6">
        <f t="shared" si="48"/>
        <v>7.5528591397415772</v>
      </c>
      <c r="I57" s="6">
        <f t="shared" si="48"/>
        <v>13.306424605313595</v>
      </c>
      <c r="J57" s="6">
        <f t="shared" si="48"/>
        <v>18.43071695401775</v>
      </c>
      <c r="K57" s="6">
        <f t="shared" si="48"/>
        <v>22.994172820342921</v>
      </c>
      <c r="L57" s="6">
        <f t="shared" si="48"/>
        <v>27.071030036383789</v>
      </c>
      <c r="M57" s="6">
        <f t="shared" si="48"/>
        <v>30.712975489590214</v>
      </c>
      <c r="N57" s="6">
        <f t="shared" si="48"/>
        <v>33.966224223867037</v>
      </c>
      <c r="O57" s="6">
        <f t="shared" si="48"/>
        <v>36.872097009421978</v>
      </c>
      <c r="P57" s="6">
        <f t="shared" si="48"/>
        <v>39.467537108000464</v>
      </c>
      <c r="Q57" s="6">
        <f t="shared" si="48"/>
        <v>41.785572619798572</v>
      </c>
      <c r="R57" s="6">
        <f t="shared" si="48"/>
        <v>43.8557301290166</v>
      </c>
      <c r="S57" s="6">
        <f t="shared" si="48"/>
        <v>45.710595280449894</v>
      </c>
      <c r="T57" s="6">
        <f t="shared" si="48"/>
        <v>47.372503173988186</v>
      </c>
      <c r="U57" s="6">
        <f t="shared" si="48"/>
        <v>48.861476907582158</v>
      </c>
      <c r="V57" s="6">
        <f t="shared" si="48"/>
        <v>50.195466424158759</v>
      </c>
      <c r="W57" s="6">
        <f t="shared" si="48"/>
        <v>51.390562728900953</v>
      </c>
      <c r="X57" s="6">
        <f t="shared" si="48"/>
        <v>52.461190012407997</v>
      </c>
      <c r="Y57" s="6">
        <f t="shared" si="48"/>
        <v>53.420277954639054</v>
      </c>
      <c r="Z57" s="6">
        <f t="shared" si="48"/>
        <v>54.279416250677592</v>
      </c>
      <c r="AA57" s="6">
        <f t="shared" si="48"/>
        <v>55.039426254264143</v>
      </c>
      <c r="AB57" s="6"/>
      <c r="AC57" s="9" t="s">
        <v>51</v>
      </c>
    </row>
  </sheetData>
  <mergeCells count="8">
    <mergeCell ref="A33:AB33"/>
    <mergeCell ref="A37:AB37"/>
    <mergeCell ref="Z2:AB2"/>
    <mergeCell ref="G2:R2"/>
    <mergeCell ref="A10:AB10"/>
    <mergeCell ref="A4:AB4"/>
    <mergeCell ref="A19:AB19"/>
    <mergeCell ref="A26:AB26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Финансовый расчет</vt:lpstr>
      <vt:lpstr>'Финансовый расчет'!Область_печати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2025-01-08T15:58:45Z</dcterms:modified>
</cp:coreProperties>
</file>