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105" windowWidth="19410" windowHeight="9930"/>
  </bookViews>
  <sheets>
    <sheet name="8" sheetId="1" r:id="rId1"/>
    <sheet name="9" sheetId="2" r:id="rId2"/>
    <sheet name="10" sheetId="3" r:id="rId3"/>
  </sheets>
  <definedNames>
    <definedName name="_xlnm._FilterDatabase" localSheetId="2" hidden="1">'10'!$B$1:$B$330</definedName>
    <definedName name="_xlnm._FilterDatabase" localSheetId="0" hidden="1">'8'!$E$1:$E$461</definedName>
    <definedName name="_xlnm._FilterDatabase" localSheetId="1" hidden="1">'9'!$D$1:$D$432</definedName>
  </definedNames>
  <calcPr calcId="124519"/>
</workbook>
</file>

<file path=xl/calcChain.xml><?xml version="1.0" encoding="utf-8"?>
<calcChain xmlns="http://schemas.openxmlformats.org/spreadsheetml/2006/main">
  <c r="H165" i="3"/>
  <c r="H308"/>
  <c r="G308"/>
  <c r="H307"/>
  <c r="G307"/>
  <c r="H295"/>
  <c r="H294" s="1"/>
  <c r="G295"/>
  <c r="G294" s="1"/>
  <c r="H241"/>
  <c r="H240" s="1"/>
  <c r="G241"/>
  <c r="G240" s="1"/>
  <c r="H208"/>
  <c r="G208"/>
  <c r="H201"/>
  <c r="G201"/>
  <c r="H191"/>
  <c r="G191"/>
  <c r="H183"/>
  <c r="H182" s="1"/>
  <c r="G183"/>
  <c r="G182" s="1"/>
  <c r="H143"/>
  <c r="H142" s="1"/>
  <c r="H141" s="1"/>
  <c r="G143"/>
  <c r="G142" s="1"/>
  <c r="G141" s="1"/>
  <c r="H137"/>
  <c r="G137"/>
  <c r="H134"/>
  <c r="G134"/>
  <c r="H44"/>
  <c r="G44"/>
  <c r="H39"/>
  <c r="G39"/>
  <c r="H31"/>
  <c r="G31"/>
  <c r="H338" i="2"/>
  <c r="G338"/>
  <c r="H327"/>
  <c r="G327"/>
  <c r="H244"/>
  <c r="H243" s="1"/>
  <c r="H242" s="1"/>
  <c r="H241" s="1"/>
  <c r="G244"/>
  <c r="G243" s="1"/>
  <c r="G242" s="1"/>
  <c r="G241" s="1"/>
  <c r="H239"/>
  <c r="G239"/>
  <c r="H233"/>
  <c r="G233"/>
  <c r="H217"/>
  <c r="G217"/>
  <c r="H212"/>
  <c r="G212"/>
  <c r="H204"/>
  <c r="G204"/>
  <c r="H197"/>
  <c r="G197"/>
  <c r="H167"/>
  <c r="H166" s="1"/>
  <c r="H165" s="1"/>
  <c r="G167"/>
  <c r="G166" s="1"/>
  <c r="G165" s="1"/>
  <c r="H138"/>
  <c r="H137" s="1"/>
  <c r="G138"/>
  <c r="G137" s="1"/>
  <c r="H131"/>
  <c r="H130" s="1"/>
  <c r="G131"/>
  <c r="G130" s="1"/>
  <c r="H82"/>
  <c r="G82"/>
  <c r="H78"/>
  <c r="G78"/>
  <c r="H42"/>
  <c r="H41" s="1"/>
  <c r="G42"/>
  <c r="G41" s="1"/>
  <c r="F42"/>
  <c r="H24"/>
  <c r="G24"/>
  <c r="H60" i="3"/>
  <c r="G60"/>
  <c r="H67"/>
  <c r="G67"/>
  <c r="H68"/>
  <c r="G68"/>
  <c r="F68"/>
  <c r="I76" i="1"/>
  <c r="I36"/>
  <c r="H36"/>
  <c r="I34"/>
  <c r="H34"/>
  <c r="I155"/>
  <c r="I111"/>
  <c r="I110" s="1"/>
  <c r="H111"/>
  <c r="H110" s="1"/>
  <c r="H108"/>
  <c r="G108"/>
  <c r="G107" s="1"/>
  <c r="I108"/>
  <c r="I96"/>
  <c r="I95" s="1"/>
  <c r="I94" s="1"/>
  <c r="I93" s="1"/>
  <c r="H96"/>
  <c r="H95" s="1"/>
  <c r="H94" s="1"/>
  <c r="H93" s="1"/>
  <c r="H91"/>
  <c r="H87"/>
  <c r="H80"/>
  <c r="H76"/>
  <c r="H71"/>
  <c r="H70" s="1"/>
  <c r="H41"/>
  <c r="H29"/>
  <c r="G29"/>
  <c r="I22"/>
  <c r="H22"/>
  <c r="G22"/>
  <c r="G198"/>
  <c r="H333"/>
  <c r="G333"/>
  <c r="H284"/>
  <c r="H283" s="1"/>
  <c r="H282" s="1"/>
  <c r="H281" s="1"/>
  <c r="I284"/>
  <c r="I283" s="1"/>
  <c r="I282" s="1"/>
  <c r="I281" s="1"/>
  <c r="H277"/>
  <c r="H276" s="1"/>
  <c r="H275" s="1"/>
  <c r="H274" s="1"/>
  <c r="H273" s="1"/>
  <c r="I277"/>
  <c r="I276" s="1"/>
  <c r="I275" s="1"/>
  <c r="I274" s="1"/>
  <c r="I273" s="1"/>
  <c r="G360"/>
  <c r="G359" s="1"/>
  <c r="H149"/>
  <c r="I149"/>
  <c r="H78" i="3"/>
  <c r="G78"/>
  <c r="F78"/>
  <c r="H274" i="2"/>
  <c r="G274"/>
  <c r="F274"/>
  <c r="I360" i="1"/>
  <c r="H360"/>
  <c r="F240" i="2"/>
  <c r="G240"/>
  <c r="H240"/>
  <c r="I333" i="1"/>
  <c r="H234" i="3"/>
  <c r="G234"/>
  <c r="F234"/>
  <c r="H414" i="2"/>
  <c r="G414"/>
  <c r="F414"/>
  <c r="I418" i="1"/>
  <c r="H418"/>
  <c r="G418"/>
  <c r="H74" i="3"/>
  <c r="G74"/>
  <c r="F74"/>
  <c r="J249" i="2"/>
  <c r="H252"/>
  <c r="G252"/>
  <c r="F252"/>
  <c r="I351" i="1"/>
  <c r="H351"/>
  <c r="G351"/>
  <c r="H32" i="3"/>
  <c r="G32"/>
  <c r="F32"/>
  <c r="H205" i="2"/>
  <c r="G205"/>
  <c r="F205"/>
  <c r="G302" i="1"/>
  <c r="H55" i="3"/>
  <c r="H54" s="1"/>
  <c r="G55"/>
  <c r="G54" s="1"/>
  <c r="F55"/>
  <c r="F54" s="1"/>
  <c r="H50"/>
  <c r="G50"/>
  <c r="F50"/>
  <c r="H228" i="2"/>
  <c r="H227" s="1"/>
  <c r="G228"/>
  <c r="G227" s="1"/>
  <c r="F228"/>
  <c r="F227" s="1"/>
  <c r="I328" i="1"/>
  <c r="H328"/>
  <c r="G328"/>
  <c r="G325"/>
  <c r="I317"/>
  <c r="H317"/>
  <c r="G317"/>
  <c r="H223" i="2"/>
  <c r="G223"/>
  <c r="F223"/>
  <c r="H344" i="1" l="1"/>
  <c r="H343" s="1"/>
  <c r="H342" s="1"/>
  <c r="I344"/>
  <c r="I343" s="1"/>
  <c r="I342" s="1"/>
  <c r="H314"/>
  <c r="I314"/>
  <c r="H309"/>
  <c r="I309"/>
  <c r="G309"/>
  <c r="H297"/>
  <c r="I297"/>
  <c r="G297"/>
  <c r="H293"/>
  <c r="G293"/>
  <c r="I293"/>
  <c r="K290"/>
  <c r="L290"/>
  <c r="J290"/>
  <c r="I209"/>
  <c r="I205" s="1"/>
  <c r="H209"/>
  <c r="G209"/>
  <c r="H327" i="3"/>
  <c r="G327"/>
  <c r="H326"/>
  <c r="G326"/>
  <c r="F327"/>
  <c r="F326"/>
  <c r="H175" i="2"/>
  <c r="G175"/>
  <c r="F175"/>
  <c r="H174"/>
  <c r="G174"/>
  <c r="F174"/>
  <c r="H155" i="1"/>
  <c r="G155"/>
  <c r="H310" i="2"/>
  <c r="H309" s="1"/>
  <c r="H308" s="1"/>
  <c r="H307" s="1"/>
  <c r="G310"/>
  <c r="G140" i="3" s="1"/>
  <c r="F310" i="2"/>
  <c r="F140" i="3" s="1"/>
  <c r="I166" i="1"/>
  <c r="I165" s="1"/>
  <c r="I164" s="1"/>
  <c r="H166"/>
  <c r="H165" s="1"/>
  <c r="H164" s="1"/>
  <c r="G166"/>
  <c r="G165" s="1"/>
  <c r="G164" s="1"/>
  <c r="H136"/>
  <c r="G136"/>
  <c r="I182"/>
  <c r="H182"/>
  <c r="G182"/>
  <c r="H169" i="3"/>
  <c r="H168" s="1"/>
  <c r="G169"/>
  <c r="G168" s="1"/>
  <c r="F169"/>
  <c r="F168" s="1"/>
  <c r="F171"/>
  <c r="G260" i="2"/>
  <c r="G259" s="1"/>
  <c r="H260"/>
  <c r="H259" s="1"/>
  <c r="F260"/>
  <c r="F259" s="1"/>
  <c r="G76" i="1"/>
  <c r="J431"/>
  <c r="F77" i="3"/>
  <c r="F49"/>
  <c r="G268" i="1"/>
  <c r="G240"/>
  <c r="I159"/>
  <c r="I107"/>
  <c r="I106" s="1"/>
  <c r="H107"/>
  <c r="H106" s="1"/>
  <c r="F299" i="3"/>
  <c r="F24" i="2"/>
  <c r="F31" i="3"/>
  <c r="F204" i="2"/>
  <c r="F137" i="3"/>
  <c r="F244" i="2"/>
  <c r="F243" s="1"/>
  <c r="F242" s="1"/>
  <c r="F241" s="1"/>
  <c r="F67" i="3"/>
  <c r="F239" i="2"/>
  <c r="F60" i="3"/>
  <c r="F233" i="2"/>
  <c r="F44" i="3"/>
  <c r="F217" i="2"/>
  <c r="F39" i="3"/>
  <c r="F212" i="2"/>
  <c r="G344" i="1"/>
  <c r="G343" s="1"/>
  <c r="G342" s="1"/>
  <c r="F134" i="3"/>
  <c r="F167" i="2"/>
  <c r="F166" s="1"/>
  <c r="F165" s="1"/>
  <c r="F241" i="3"/>
  <c r="F240" s="1"/>
  <c r="F138" i="2"/>
  <c r="F137" s="1"/>
  <c r="F143" i="3"/>
  <c r="F142" s="1"/>
  <c r="F141" s="1"/>
  <c r="G129" i="2"/>
  <c r="H129"/>
  <c r="F131"/>
  <c r="F130" s="1"/>
  <c r="F129" s="1"/>
  <c r="F295" i="3"/>
  <c r="F294" s="1"/>
  <c r="F41" i="2"/>
  <c r="H148" i="1"/>
  <c r="I148"/>
  <c r="G149"/>
  <c r="G148" s="1"/>
  <c r="G121"/>
  <c r="G114"/>
  <c r="G113" s="1"/>
  <c r="G36"/>
  <c r="F201" i="3"/>
  <c r="F338" i="2"/>
  <c r="F191" i="3"/>
  <c r="F327" i="2"/>
  <c r="G232" i="1"/>
  <c r="G101"/>
  <c r="G100" s="1"/>
  <c r="G99" s="1"/>
  <c r="F263" i="3"/>
  <c r="F264"/>
  <c r="H429" i="2"/>
  <c r="H428"/>
  <c r="G429"/>
  <c r="G428"/>
  <c r="F428"/>
  <c r="F429"/>
  <c r="I457" i="1"/>
  <c r="I456" s="1"/>
  <c r="H457"/>
  <c r="H456" s="1"/>
  <c r="G457"/>
  <c r="G456" s="1"/>
  <c r="H136" i="3"/>
  <c r="G136"/>
  <c r="F136"/>
  <c r="H406" i="2"/>
  <c r="G406"/>
  <c r="F406"/>
  <c r="I411" i="1"/>
  <c r="I410" s="1"/>
  <c r="I409" s="1"/>
  <c r="H411"/>
  <c r="H410" s="1"/>
  <c r="H409" s="1"/>
  <c r="G411"/>
  <c r="G410" s="1"/>
  <c r="G409" s="1"/>
  <c r="H71" i="3"/>
  <c r="H70" s="1"/>
  <c r="G71"/>
  <c r="G70" s="1"/>
  <c r="F71"/>
  <c r="F70" s="1"/>
  <c r="H249" i="2"/>
  <c r="H248" s="1"/>
  <c r="G249"/>
  <c r="G248" s="1"/>
  <c r="F249"/>
  <c r="F248" s="1"/>
  <c r="I349" i="1"/>
  <c r="H349"/>
  <c r="G349"/>
  <c r="G348" s="1"/>
  <c r="H64" i="3"/>
  <c r="G64"/>
  <c r="F64"/>
  <c r="H237" i="2"/>
  <c r="G237"/>
  <c r="F237"/>
  <c r="F238"/>
  <c r="H42" i="3"/>
  <c r="G42"/>
  <c r="F42"/>
  <c r="F215" i="2"/>
  <c r="G215"/>
  <c r="H215"/>
  <c r="G314" i="1"/>
  <c r="F38" i="3"/>
  <c r="G38"/>
  <c r="H38"/>
  <c r="H211" i="2"/>
  <c r="G211"/>
  <c r="F211"/>
  <c r="H24" i="3"/>
  <c r="G24"/>
  <c r="F24"/>
  <c r="H22"/>
  <c r="G22"/>
  <c r="F22"/>
  <c r="F197" i="2"/>
  <c r="F195"/>
  <c r="F344"/>
  <c r="F208" i="3"/>
  <c r="G249" i="1"/>
  <c r="G246"/>
  <c r="D319" i="2"/>
  <c r="H319"/>
  <c r="H318" s="1"/>
  <c r="G319"/>
  <c r="G318" s="1"/>
  <c r="I225" i="1"/>
  <c r="H225"/>
  <c r="G221"/>
  <c r="G225"/>
  <c r="G223"/>
  <c r="H186" i="3"/>
  <c r="G186"/>
  <c r="F186"/>
  <c r="H322" i="2"/>
  <c r="G322"/>
  <c r="F322"/>
  <c r="G227" i="1"/>
  <c r="F184" i="3" s="1"/>
  <c r="H320"/>
  <c r="H319" s="1"/>
  <c r="G320"/>
  <c r="G319" s="1"/>
  <c r="F320"/>
  <c r="F319" s="1"/>
  <c r="F318"/>
  <c r="F317" s="1"/>
  <c r="F383" i="2"/>
  <c r="F382" s="1"/>
  <c r="H384"/>
  <c r="G384"/>
  <c r="H385"/>
  <c r="G385"/>
  <c r="F385"/>
  <c r="G191" i="1"/>
  <c r="F384" i="2" s="1"/>
  <c r="G189" i="1"/>
  <c r="H119" i="2"/>
  <c r="H127" i="3" s="1"/>
  <c r="G119" i="2"/>
  <c r="G127" i="3" s="1"/>
  <c r="F119" i="2"/>
  <c r="F127" i="3" s="1"/>
  <c r="F118" i="2"/>
  <c r="F125"/>
  <c r="F124" s="1"/>
  <c r="F123" s="1"/>
  <c r="I101" i="1"/>
  <c r="I100" s="1"/>
  <c r="H101"/>
  <c r="H100" s="1"/>
  <c r="F307" i="3"/>
  <c r="F78" i="2"/>
  <c r="H61" i="1"/>
  <c r="I61"/>
  <c r="G61"/>
  <c r="G119" i="3"/>
  <c r="H119"/>
  <c r="F119"/>
  <c r="G125" i="2"/>
  <c r="G124" s="1"/>
  <c r="G123" s="1"/>
  <c r="H125"/>
  <c r="H124" s="1"/>
  <c r="H123" s="1"/>
  <c r="G65" i="3"/>
  <c r="H65"/>
  <c r="F65"/>
  <c r="G270" i="2"/>
  <c r="G269" s="1"/>
  <c r="G268" s="1"/>
  <c r="H270"/>
  <c r="H269" s="1"/>
  <c r="H268" s="1"/>
  <c r="F270"/>
  <c r="F269" s="1"/>
  <c r="F268" s="1"/>
  <c r="G61" i="3"/>
  <c r="H61"/>
  <c r="F61"/>
  <c r="G234" i="2"/>
  <c r="H234"/>
  <c r="F234"/>
  <c r="G29" i="3"/>
  <c r="H29"/>
  <c r="F29"/>
  <c r="G202" i="2"/>
  <c r="H202"/>
  <c r="F202"/>
  <c r="G133" i="3"/>
  <c r="H133"/>
  <c r="F133"/>
  <c r="G135"/>
  <c r="H135"/>
  <c r="F135"/>
  <c r="G404" i="2"/>
  <c r="H404"/>
  <c r="F404"/>
  <c r="G405"/>
  <c r="H405"/>
  <c r="F405"/>
  <c r="F309" l="1"/>
  <c r="F308" s="1"/>
  <c r="F307" s="1"/>
  <c r="G309"/>
  <c r="G308" s="1"/>
  <c r="G307" s="1"/>
  <c r="H140" i="3"/>
  <c r="H132"/>
  <c r="G132"/>
  <c r="F132"/>
  <c r="I119" i="2"/>
  <c r="F427"/>
  <c r="F426" s="1"/>
  <c r="G427"/>
  <c r="G426" s="1"/>
  <c r="H427"/>
  <c r="H426" s="1"/>
  <c r="H403"/>
  <c r="H402" s="1"/>
  <c r="H401" s="1"/>
  <c r="G188" i="1"/>
  <c r="F381" i="2" s="1"/>
  <c r="F403"/>
  <c r="F402" s="1"/>
  <c r="F401" s="1"/>
  <c r="G403"/>
  <c r="G402" s="1"/>
  <c r="G401" s="1"/>
  <c r="F320"/>
  <c r="H197" i="1"/>
  <c r="H196" s="1"/>
  <c r="H195" s="1"/>
  <c r="H194" s="1"/>
  <c r="H193" s="1"/>
  <c r="I197"/>
  <c r="I196" s="1"/>
  <c r="I195" s="1"/>
  <c r="I194" s="1"/>
  <c r="I193" s="1"/>
  <c r="G197"/>
  <c r="G196" s="1"/>
  <c r="G195" s="1"/>
  <c r="G194" s="1"/>
  <c r="G193" s="1"/>
  <c r="H357"/>
  <c r="H356" s="1"/>
  <c r="I357"/>
  <c r="I356" s="1"/>
  <c r="G357"/>
  <c r="G356" s="1"/>
  <c r="H302" l="1"/>
  <c r="I302"/>
  <c r="G156" i="3" l="1"/>
  <c r="H156"/>
  <c r="F156"/>
  <c r="G93" i="2"/>
  <c r="H93"/>
  <c r="F93"/>
  <c r="H441" i="1" l="1"/>
  <c r="H440" s="1"/>
  <c r="H439" s="1"/>
  <c r="H438" s="1"/>
  <c r="I441"/>
  <c r="I440" s="1"/>
  <c r="I439" s="1"/>
  <c r="I438" s="1"/>
  <c r="G441"/>
  <c r="G440" s="1"/>
  <c r="G439" s="1"/>
  <c r="G438" s="1"/>
  <c r="H436"/>
  <c r="I436"/>
  <c r="G436"/>
  <c r="G62" i="2"/>
  <c r="G61" s="1"/>
  <c r="G60" s="1"/>
  <c r="H62"/>
  <c r="H61" s="1"/>
  <c r="H60" s="1"/>
  <c r="F62"/>
  <c r="F61" s="1"/>
  <c r="F60" s="1"/>
  <c r="G311" i="3"/>
  <c r="H311"/>
  <c r="F311"/>
  <c r="G145" i="2"/>
  <c r="H145"/>
  <c r="F145"/>
  <c r="H447" i="1"/>
  <c r="H446" s="1"/>
  <c r="H444" s="1"/>
  <c r="H443" s="1"/>
  <c r="I447"/>
  <c r="I446" s="1"/>
  <c r="I444" s="1"/>
  <c r="I443" s="1"/>
  <c r="G447"/>
  <c r="G446" s="1"/>
  <c r="G445" s="1"/>
  <c r="G444" s="1"/>
  <c r="G443" s="1"/>
  <c r="G147" i="3"/>
  <c r="G146" s="1"/>
  <c r="H147"/>
  <c r="H146" s="1"/>
  <c r="F147"/>
  <c r="F146" s="1"/>
  <c r="G233"/>
  <c r="G232" s="1"/>
  <c r="H233"/>
  <c r="H232" s="1"/>
  <c r="F233"/>
  <c r="F232" s="1"/>
  <c r="G231"/>
  <c r="G230" s="1"/>
  <c r="H231"/>
  <c r="H230" s="1"/>
  <c r="F231"/>
  <c r="F230" s="1"/>
  <c r="G229"/>
  <c r="G228" s="1"/>
  <c r="H229"/>
  <c r="H228" s="1"/>
  <c r="F229"/>
  <c r="F228" s="1"/>
  <c r="G418" i="2"/>
  <c r="G417" s="1"/>
  <c r="G416" s="1"/>
  <c r="G415" s="1"/>
  <c r="H418"/>
  <c r="H417" s="1"/>
  <c r="H416" s="1"/>
  <c r="H415" s="1"/>
  <c r="F418"/>
  <c r="F417" s="1"/>
  <c r="F416" s="1"/>
  <c r="F415" s="1"/>
  <c r="G413"/>
  <c r="G412" s="1"/>
  <c r="H413"/>
  <c r="H412" s="1"/>
  <c r="F413"/>
  <c r="F412" s="1"/>
  <c r="G411"/>
  <c r="G410" s="1"/>
  <c r="H411"/>
  <c r="H410" s="1"/>
  <c r="F411"/>
  <c r="F410" s="1"/>
  <c r="G409"/>
  <c r="G408" s="1"/>
  <c r="H409"/>
  <c r="H408" s="1"/>
  <c r="F409"/>
  <c r="F408" s="1"/>
  <c r="G98" i="3"/>
  <c r="H98"/>
  <c r="F98"/>
  <c r="G97"/>
  <c r="H97"/>
  <c r="F97"/>
  <c r="G96"/>
  <c r="H96"/>
  <c r="F96"/>
  <c r="G93"/>
  <c r="H93"/>
  <c r="F93"/>
  <c r="G92"/>
  <c r="H92"/>
  <c r="F92"/>
  <c r="G304" i="2"/>
  <c r="H304"/>
  <c r="F304"/>
  <c r="G303"/>
  <c r="H303"/>
  <c r="F303"/>
  <c r="G302"/>
  <c r="H302"/>
  <c r="F302"/>
  <c r="G299"/>
  <c r="H299"/>
  <c r="F299"/>
  <c r="G298"/>
  <c r="H298"/>
  <c r="F298"/>
  <c r="G153" i="3"/>
  <c r="G152" s="1"/>
  <c r="H153"/>
  <c r="H152" s="1"/>
  <c r="F153"/>
  <c r="F152" s="1"/>
  <c r="G151"/>
  <c r="G150" s="1"/>
  <c r="H151"/>
  <c r="H150" s="1"/>
  <c r="F151"/>
  <c r="F150" s="1"/>
  <c r="G149"/>
  <c r="G148" s="1"/>
  <c r="H149"/>
  <c r="H148" s="1"/>
  <c r="F149"/>
  <c r="F148" s="1"/>
  <c r="G289" i="2"/>
  <c r="G288" s="1"/>
  <c r="H289"/>
  <c r="H288" s="1"/>
  <c r="F289"/>
  <c r="F288" s="1"/>
  <c r="G291"/>
  <c r="G290" s="1"/>
  <c r="H291"/>
  <c r="H290" s="1"/>
  <c r="F291"/>
  <c r="F290" s="1"/>
  <c r="G293"/>
  <c r="G292" s="1"/>
  <c r="H293"/>
  <c r="H292" s="1"/>
  <c r="F293"/>
  <c r="F292" s="1"/>
  <c r="G89" i="3"/>
  <c r="G88" s="1"/>
  <c r="G87" s="1"/>
  <c r="H89"/>
  <c r="H88" s="1"/>
  <c r="H87" s="1"/>
  <c r="F89"/>
  <c r="F88" s="1"/>
  <c r="F87" s="1"/>
  <c r="G285" i="2"/>
  <c r="G284" s="1"/>
  <c r="G283" s="1"/>
  <c r="H285"/>
  <c r="H284" s="1"/>
  <c r="H283" s="1"/>
  <c r="F285"/>
  <c r="F284" s="1"/>
  <c r="F283" s="1"/>
  <c r="F407" l="1"/>
  <c r="G145" i="3"/>
  <c r="G144" s="1"/>
  <c r="F145"/>
  <c r="F144" s="1"/>
  <c r="H145"/>
  <c r="H144" s="1"/>
  <c r="F297" i="2"/>
  <c r="F296" s="1"/>
  <c r="G301"/>
  <c r="G300" s="1"/>
  <c r="G227" i="3"/>
  <c r="F227"/>
  <c r="H227"/>
  <c r="H91"/>
  <c r="H90" s="1"/>
  <c r="F95"/>
  <c r="F94" s="1"/>
  <c r="G91"/>
  <c r="G90" s="1"/>
  <c r="H95"/>
  <c r="H94" s="1"/>
  <c r="F91"/>
  <c r="F90" s="1"/>
  <c r="G95"/>
  <c r="G94" s="1"/>
  <c r="H407" i="2"/>
  <c r="G407"/>
  <c r="H301"/>
  <c r="H300" s="1"/>
  <c r="H297"/>
  <c r="H296" s="1"/>
  <c r="G297"/>
  <c r="G296" s="1"/>
  <c r="F301"/>
  <c r="F300" s="1"/>
  <c r="H287"/>
  <c r="H286" s="1"/>
  <c r="G287"/>
  <c r="G286" s="1"/>
  <c r="F287"/>
  <c r="F286" s="1"/>
  <c r="G86" i="3"/>
  <c r="H86"/>
  <c r="G85"/>
  <c r="H85"/>
  <c r="F86"/>
  <c r="F85"/>
  <c r="G282" i="2"/>
  <c r="H282"/>
  <c r="F282"/>
  <c r="G281"/>
  <c r="H281"/>
  <c r="F281"/>
  <c r="G82" i="3"/>
  <c r="H82"/>
  <c r="G81"/>
  <c r="H81"/>
  <c r="F81"/>
  <c r="F82"/>
  <c r="G80"/>
  <c r="H80"/>
  <c r="F80"/>
  <c r="G278" i="2"/>
  <c r="H278"/>
  <c r="G277"/>
  <c r="H277"/>
  <c r="F277"/>
  <c r="F278"/>
  <c r="G276"/>
  <c r="H276"/>
  <c r="F276"/>
  <c r="G73" i="3"/>
  <c r="H73"/>
  <c r="F73"/>
  <c r="G251" i="2"/>
  <c r="G250" s="1"/>
  <c r="H251"/>
  <c r="H250" s="1"/>
  <c r="F251"/>
  <c r="F250" s="1"/>
  <c r="G66" i="3"/>
  <c r="H66"/>
  <c r="F66"/>
  <c r="G238" i="2"/>
  <c r="H238"/>
  <c r="G49" i="3"/>
  <c r="H49"/>
  <c r="G48"/>
  <c r="H48"/>
  <c r="F48"/>
  <c r="G222" i="2"/>
  <c r="H222"/>
  <c r="F222"/>
  <c r="G221"/>
  <c r="H221"/>
  <c r="F221"/>
  <c r="G41" i="3"/>
  <c r="G40" s="1"/>
  <c r="H41"/>
  <c r="H40" s="1"/>
  <c r="F41"/>
  <c r="F40" s="1"/>
  <c r="G37"/>
  <c r="H37"/>
  <c r="F37"/>
  <c r="G214" i="2"/>
  <c r="G213" s="1"/>
  <c r="H214"/>
  <c r="H213" s="1"/>
  <c r="F214"/>
  <c r="F213" s="1"/>
  <c r="G210"/>
  <c r="H210"/>
  <c r="F210"/>
  <c r="G34" i="3"/>
  <c r="G33" s="1"/>
  <c r="H34"/>
  <c r="H33" s="1"/>
  <c r="F34"/>
  <c r="F33" s="1"/>
  <c r="G30"/>
  <c r="G28" s="1"/>
  <c r="H30"/>
  <c r="H28" s="1"/>
  <c r="F30"/>
  <c r="F28" s="1"/>
  <c r="G27"/>
  <c r="G26" s="1"/>
  <c r="H27"/>
  <c r="H26" s="1"/>
  <c r="F27"/>
  <c r="F26" s="1"/>
  <c r="G25"/>
  <c r="G23" s="1"/>
  <c r="H25"/>
  <c r="H23" s="1"/>
  <c r="F25"/>
  <c r="F23" s="1"/>
  <c r="G21"/>
  <c r="H21"/>
  <c r="F21"/>
  <c r="G20"/>
  <c r="H20"/>
  <c r="F20"/>
  <c r="G207" i="2"/>
  <c r="G206" s="1"/>
  <c r="H207"/>
  <c r="H206" s="1"/>
  <c r="F207"/>
  <c r="F206" s="1"/>
  <c r="G203"/>
  <c r="G201" s="1"/>
  <c r="H203"/>
  <c r="H201" s="1"/>
  <c r="F203"/>
  <c r="F201" s="1"/>
  <c r="G200"/>
  <c r="G199" s="1"/>
  <c r="H200"/>
  <c r="H199" s="1"/>
  <c r="F200"/>
  <c r="F199" s="1"/>
  <c r="G198"/>
  <c r="G196" s="1"/>
  <c r="H198"/>
  <c r="H196" s="1"/>
  <c r="F198"/>
  <c r="F196" s="1"/>
  <c r="G194"/>
  <c r="H194"/>
  <c r="F194"/>
  <c r="G193"/>
  <c r="H193"/>
  <c r="F193"/>
  <c r="H423" i="1"/>
  <c r="H422" s="1"/>
  <c r="H421" s="1"/>
  <c r="I423"/>
  <c r="I422" s="1"/>
  <c r="I421" s="1"/>
  <c r="G423"/>
  <c r="G422" s="1"/>
  <c r="G421" s="1"/>
  <c r="G16" i="3"/>
  <c r="H16"/>
  <c r="F16"/>
  <c r="G15"/>
  <c r="H15"/>
  <c r="F15"/>
  <c r="G186" i="2"/>
  <c r="H186"/>
  <c r="F186"/>
  <c r="G188"/>
  <c r="H188"/>
  <c r="F188"/>
  <c r="G13" i="3"/>
  <c r="H13"/>
  <c r="F13"/>
  <c r="G184" i="2"/>
  <c r="H184"/>
  <c r="F184"/>
  <c r="G389" i="1"/>
  <c r="G388" s="1"/>
  <c r="G385"/>
  <c r="G384" s="1"/>
  <c r="H368"/>
  <c r="H367" s="1"/>
  <c r="I368"/>
  <c r="I367" s="1"/>
  <c r="G368"/>
  <c r="G367" s="1"/>
  <c r="G284"/>
  <c r="G283" s="1"/>
  <c r="G282" s="1"/>
  <c r="G281" s="1"/>
  <c r="H380"/>
  <c r="I380"/>
  <c r="G380"/>
  <c r="H378"/>
  <c r="I378"/>
  <c r="G378"/>
  <c r="H376"/>
  <c r="I376"/>
  <c r="G376"/>
  <c r="H416"/>
  <c r="I416"/>
  <c r="G416"/>
  <c r="H414"/>
  <c r="I414"/>
  <c r="G414"/>
  <c r="H385"/>
  <c r="H384" s="1"/>
  <c r="I385"/>
  <c r="I384" s="1"/>
  <c r="H389"/>
  <c r="H388" s="1"/>
  <c r="I389"/>
  <c r="I388" s="1"/>
  <c r="H372"/>
  <c r="H371" s="1"/>
  <c r="I372"/>
  <c r="I371" s="1"/>
  <c r="G372"/>
  <c r="G371" s="1"/>
  <c r="H359"/>
  <c r="I359"/>
  <c r="H300"/>
  <c r="I300"/>
  <c r="G300"/>
  <c r="H307"/>
  <c r="I307"/>
  <c r="G307"/>
  <c r="I221"/>
  <c r="G205" i="3"/>
  <c r="H205"/>
  <c r="F205"/>
  <c r="G204"/>
  <c r="G203" s="1"/>
  <c r="H204"/>
  <c r="H203" s="1"/>
  <c r="F204"/>
  <c r="F203" s="1"/>
  <c r="G341" i="2"/>
  <c r="H341"/>
  <c r="F341"/>
  <c r="F183" i="3"/>
  <c r="F182" s="1"/>
  <c r="F319" i="2"/>
  <c r="F318" s="1"/>
  <c r="H246" i="1"/>
  <c r="I246"/>
  <c r="G107" i="3"/>
  <c r="G106" s="1"/>
  <c r="H107"/>
  <c r="H106" s="1"/>
  <c r="F107"/>
  <c r="F106" s="1"/>
  <c r="G105"/>
  <c r="G104" s="1"/>
  <c r="H105"/>
  <c r="H104" s="1"/>
  <c r="F105"/>
  <c r="F104" s="1"/>
  <c r="G103"/>
  <c r="G102" s="1"/>
  <c r="H103"/>
  <c r="H102" s="1"/>
  <c r="F103"/>
  <c r="F102" s="1"/>
  <c r="G101"/>
  <c r="G100" s="1"/>
  <c r="H101"/>
  <c r="H100" s="1"/>
  <c r="F101"/>
  <c r="F100" s="1"/>
  <c r="G112"/>
  <c r="G111" s="1"/>
  <c r="H112"/>
  <c r="H111" s="1"/>
  <c r="F112"/>
  <c r="F111" s="1"/>
  <c r="G398" i="2"/>
  <c r="G397" s="1"/>
  <c r="H398"/>
  <c r="H397" s="1"/>
  <c r="F398"/>
  <c r="F397" s="1"/>
  <c r="G396"/>
  <c r="G395" s="1"/>
  <c r="H396"/>
  <c r="H395" s="1"/>
  <c r="F396"/>
  <c r="F395" s="1"/>
  <c r="G394"/>
  <c r="G393" s="1"/>
  <c r="H394"/>
  <c r="H393" s="1"/>
  <c r="F394"/>
  <c r="F393" s="1"/>
  <c r="G392"/>
  <c r="G391" s="1"/>
  <c r="H392"/>
  <c r="H391" s="1"/>
  <c r="F392"/>
  <c r="F391" s="1"/>
  <c r="G390"/>
  <c r="G389" s="1"/>
  <c r="H390"/>
  <c r="H389" s="1"/>
  <c r="F390"/>
  <c r="F389" s="1"/>
  <c r="G79" i="3"/>
  <c r="H79"/>
  <c r="G77"/>
  <c r="H77"/>
  <c r="F79"/>
  <c r="G275" i="2"/>
  <c r="H275"/>
  <c r="F275"/>
  <c r="G273"/>
  <c r="H273"/>
  <c r="F273"/>
  <c r="G63" i="3"/>
  <c r="H63"/>
  <c r="G62"/>
  <c r="H62"/>
  <c r="F63"/>
  <c r="F62"/>
  <c r="G58"/>
  <c r="H58"/>
  <c r="G57"/>
  <c r="H57"/>
  <c r="F58"/>
  <c r="F57"/>
  <c r="G53"/>
  <c r="H53"/>
  <c r="G52"/>
  <c r="H52"/>
  <c r="F53"/>
  <c r="F52"/>
  <c r="G47"/>
  <c r="H47"/>
  <c r="G46"/>
  <c r="H46"/>
  <c r="F46"/>
  <c r="F47"/>
  <c r="G45"/>
  <c r="H45"/>
  <c r="F45"/>
  <c r="G36"/>
  <c r="H36"/>
  <c r="F36"/>
  <c r="G236" i="2"/>
  <c r="H236"/>
  <c r="F236"/>
  <c r="G235"/>
  <c r="H235"/>
  <c r="F235"/>
  <c r="G231"/>
  <c r="H231"/>
  <c r="F231"/>
  <c r="G230"/>
  <c r="H230"/>
  <c r="F230"/>
  <c r="G226"/>
  <c r="H226"/>
  <c r="F226"/>
  <c r="G225"/>
  <c r="H225"/>
  <c r="F225"/>
  <c r="G220"/>
  <c r="H220"/>
  <c r="G219"/>
  <c r="H219"/>
  <c r="F219"/>
  <c r="F220"/>
  <c r="G218"/>
  <c r="H218"/>
  <c r="F218"/>
  <c r="G209"/>
  <c r="H209"/>
  <c r="F209"/>
  <c r="G14" i="3"/>
  <c r="H14"/>
  <c r="F14"/>
  <c r="G17"/>
  <c r="H17"/>
  <c r="F17"/>
  <c r="G187" i="2"/>
  <c r="H187"/>
  <c r="F187"/>
  <c r="G185"/>
  <c r="H185"/>
  <c r="F185"/>
  <c r="G109" i="3"/>
  <c r="H109"/>
  <c r="F109"/>
  <c r="G110"/>
  <c r="H110"/>
  <c r="F110"/>
  <c r="G53" i="2"/>
  <c r="H53"/>
  <c r="F53"/>
  <c r="G52"/>
  <c r="H52"/>
  <c r="F52"/>
  <c r="H397" i="1"/>
  <c r="I397"/>
  <c r="H399"/>
  <c r="I399"/>
  <c r="H401"/>
  <c r="I401"/>
  <c r="H403"/>
  <c r="I403"/>
  <c r="H405"/>
  <c r="I405"/>
  <c r="G405"/>
  <c r="G403"/>
  <c r="G401"/>
  <c r="G399"/>
  <c r="G397"/>
  <c r="H325"/>
  <c r="I325"/>
  <c r="H330"/>
  <c r="I330"/>
  <c r="G330"/>
  <c r="G277"/>
  <c r="G276" s="1"/>
  <c r="G275" s="1"/>
  <c r="G274" s="1"/>
  <c r="G273" s="1"/>
  <c r="G116" i="3"/>
  <c r="G115" s="1"/>
  <c r="H116"/>
  <c r="H115" s="1"/>
  <c r="F116"/>
  <c r="F115" s="1"/>
  <c r="G375" i="2"/>
  <c r="G374" s="1"/>
  <c r="G373" s="1"/>
  <c r="G372" s="1"/>
  <c r="H375"/>
  <c r="H374" s="1"/>
  <c r="H373" s="1"/>
  <c r="H372" s="1"/>
  <c r="F375"/>
  <c r="F374" s="1"/>
  <c r="F373" s="1"/>
  <c r="F372" s="1"/>
  <c r="G118" i="3"/>
  <c r="G117" s="1"/>
  <c r="H118"/>
  <c r="H117" s="1"/>
  <c r="F118"/>
  <c r="F117" s="1"/>
  <c r="G164" i="2"/>
  <c r="G163" s="1"/>
  <c r="G162" s="1"/>
  <c r="G161" s="1"/>
  <c r="H164"/>
  <c r="H163" s="1"/>
  <c r="H162" s="1"/>
  <c r="F164"/>
  <c r="F163" s="1"/>
  <c r="F162" s="1"/>
  <c r="G122" i="3"/>
  <c r="H122"/>
  <c r="F122"/>
  <c r="G123"/>
  <c r="H123"/>
  <c r="F123"/>
  <c r="G154" i="2"/>
  <c r="H154"/>
  <c r="F154"/>
  <c r="G155"/>
  <c r="H155"/>
  <c r="F155"/>
  <c r="G139" i="3"/>
  <c r="G138" s="1"/>
  <c r="H139"/>
  <c r="H138" s="1"/>
  <c r="F139"/>
  <c r="F138" s="1"/>
  <c r="G128" i="2"/>
  <c r="G127" s="1"/>
  <c r="G126" s="1"/>
  <c r="G122" s="1"/>
  <c r="H128"/>
  <c r="H127" s="1"/>
  <c r="H126" s="1"/>
  <c r="H122" s="1"/>
  <c r="F128"/>
  <c r="F127" s="1"/>
  <c r="F126" s="1"/>
  <c r="F122" s="1"/>
  <c r="G130" i="3"/>
  <c r="G129" s="1"/>
  <c r="H130"/>
  <c r="H129" s="1"/>
  <c r="F130"/>
  <c r="F129" s="1"/>
  <c r="G126"/>
  <c r="H126"/>
  <c r="F126"/>
  <c r="G128"/>
  <c r="H128"/>
  <c r="F128"/>
  <c r="G120" i="2"/>
  <c r="H120"/>
  <c r="G118"/>
  <c r="H118"/>
  <c r="F120"/>
  <c r="F117" s="1"/>
  <c r="G113"/>
  <c r="G112" s="1"/>
  <c r="G111" s="1"/>
  <c r="G110" s="1"/>
  <c r="G109" s="1"/>
  <c r="H113"/>
  <c r="H112" s="1"/>
  <c r="H111" s="1"/>
  <c r="H110" s="1"/>
  <c r="H109" s="1"/>
  <c r="F113"/>
  <c r="F112" s="1"/>
  <c r="F111" s="1"/>
  <c r="F110" s="1"/>
  <c r="F109" s="1"/>
  <c r="H99" i="1"/>
  <c r="H98" s="1"/>
  <c r="G98"/>
  <c r="G111"/>
  <c r="G110" s="1"/>
  <c r="G106" s="1"/>
  <c r="G96"/>
  <c r="I99"/>
  <c r="I98" s="1"/>
  <c r="H135"/>
  <c r="H134" s="1"/>
  <c r="I136"/>
  <c r="I135" s="1"/>
  <c r="I134" s="1"/>
  <c r="G135"/>
  <c r="G134" s="1"/>
  <c r="H146"/>
  <c r="H145" s="1"/>
  <c r="I146"/>
  <c r="I145" s="1"/>
  <c r="G146"/>
  <c r="G145" s="1"/>
  <c r="G144" s="1"/>
  <c r="H181"/>
  <c r="H180" s="1"/>
  <c r="H179" s="1"/>
  <c r="I181"/>
  <c r="I180" s="1"/>
  <c r="I179" s="1"/>
  <c r="G181"/>
  <c r="G180" s="1"/>
  <c r="G179" s="1"/>
  <c r="G181" i="3"/>
  <c r="H181"/>
  <c r="F181"/>
  <c r="G317" i="2"/>
  <c r="H317"/>
  <c r="F317"/>
  <c r="H170" i="1"/>
  <c r="H169" s="1"/>
  <c r="H168" s="1"/>
  <c r="I170"/>
  <c r="I169" s="1"/>
  <c r="I168" s="1"/>
  <c r="G170"/>
  <c r="G169" s="1"/>
  <c r="G168" s="1"/>
  <c r="G253" i="3"/>
  <c r="G252" s="1"/>
  <c r="H253"/>
  <c r="H252" s="1"/>
  <c r="F253"/>
  <c r="F252" s="1"/>
  <c r="G159" i="2"/>
  <c r="G158" s="1"/>
  <c r="G157" s="1"/>
  <c r="G156" s="1"/>
  <c r="H159"/>
  <c r="H158" s="1"/>
  <c r="H157" s="1"/>
  <c r="H156" s="1"/>
  <c r="F159"/>
  <c r="F158" s="1"/>
  <c r="F157" s="1"/>
  <c r="F156" s="1"/>
  <c r="H141" i="1"/>
  <c r="H140" s="1"/>
  <c r="H139" s="1"/>
  <c r="H133" s="1"/>
  <c r="I141"/>
  <c r="I140" s="1"/>
  <c r="I139" s="1"/>
  <c r="G141"/>
  <c r="G140" s="1"/>
  <c r="G139" s="1"/>
  <c r="G325" i="3"/>
  <c r="G324" s="1"/>
  <c r="H325"/>
  <c r="H324" s="1"/>
  <c r="F325"/>
  <c r="F324" s="1"/>
  <c r="G329"/>
  <c r="H329"/>
  <c r="F329"/>
  <c r="G330"/>
  <c r="H330"/>
  <c r="F330"/>
  <c r="G292"/>
  <c r="H292"/>
  <c r="F292"/>
  <c r="F40" i="2"/>
  <c r="F39" s="1"/>
  <c r="F38" s="1"/>
  <c r="G40"/>
  <c r="G39" s="1"/>
  <c r="G38" s="1"/>
  <c r="H40"/>
  <c r="H39" s="1"/>
  <c r="H38" s="1"/>
  <c r="G22"/>
  <c r="H22"/>
  <c r="F22"/>
  <c r="G23"/>
  <c r="H23"/>
  <c r="F23"/>
  <c r="G251" i="3"/>
  <c r="G250" s="1"/>
  <c r="H251"/>
  <c r="H250" s="1"/>
  <c r="F251"/>
  <c r="F250" s="1"/>
  <c r="G379" i="2"/>
  <c r="G378" s="1"/>
  <c r="G377" s="1"/>
  <c r="G376" s="1"/>
  <c r="H379"/>
  <c r="H378" s="1"/>
  <c r="H377" s="1"/>
  <c r="H376" s="1"/>
  <c r="F379"/>
  <c r="F378" s="1"/>
  <c r="F377" s="1"/>
  <c r="F376" s="1"/>
  <c r="G238" i="3"/>
  <c r="H238"/>
  <c r="F238"/>
  <c r="G239"/>
  <c r="H239"/>
  <c r="F239"/>
  <c r="G136" i="2"/>
  <c r="H136"/>
  <c r="F136"/>
  <c r="G135"/>
  <c r="H135"/>
  <c r="F135"/>
  <c r="G248" i="3"/>
  <c r="G247" s="1"/>
  <c r="H248"/>
  <c r="H247" s="1"/>
  <c r="F248"/>
  <c r="F247" s="1"/>
  <c r="G108" i="2"/>
  <c r="G107" s="1"/>
  <c r="H108"/>
  <c r="H107" s="1"/>
  <c r="F108"/>
  <c r="F107" s="1"/>
  <c r="G256" i="3"/>
  <c r="H256"/>
  <c r="F256"/>
  <c r="G257"/>
  <c r="H257"/>
  <c r="F257"/>
  <c r="G57" i="2"/>
  <c r="H57"/>
  <c r="F57"/>
  <c r="G58"/>
  <c r="H58"/>
  <c r="F58"/>
  <c r="H40" i="1"/>
  <c r="H39" s="1"/>
  <c r="I41"/>
  <c r="I40" s="1"/>
  <c r="I39" s="1"/>
  <c r="G41"/>
  <c r="G40" s="1"/>
  <c r="G39" s="1"/>
  <c r="H185"/>
  <c r="H184" s="1"/>
  <c r="H183" s="1"/>
  <c r="I185"/>
  <c r="I184" s="1"/>
  <c r="I183" s="1"/>
  <c r="G185"/>
  <c r="G184" s="1"/>
  <c r="G183" s="1"/>
  <c r="I91"/>
  <c r="G91"/>
  <c r="H118"/>
  <c r="I118"/>
  <c r="G118"/>
  <c r="H33"/>
  <c r="I33"/>
  <c r="G34"/>
  <c r="G33" s="1"/>
  <c r="G57"/>
  <c r="G315" i="3"/>
  <c r="G314" s="1"/>
  <c r="H315"/>
  <c r="H314" s="1"/>
  <c r="F315"/>
  <c r="F314" s="1"/>
  <c r="G313"/>
  <c r="H313"/>
  <c r="F313"/>
  <c r="G293"/>
  <c r="H293"/>
  <c r="F293"/>
  <c r="G142" i="2"/>
  <c r="G141" s="1"/>
  <c r="G140" s="1"/>
  <c r="H142"/>
  <c r="H141" s="1"/>
  <c r="H140" s="1"/>
  <c r="F142"/>
  <c r="F141" s="1"/>
  <c r="F140" s="1"/>
  <c r="G146"/>
  <c r="G144" s="1"/>
  <c r="H146"/>
  <c r="H144" s="1"/>
  <c r="F146"/>
  <c r="F144" s="1"/>
  <c r="G148"/>
  <c r="G147" s="1"/>
  <c r="H148"/>
  <c r="H147" s="1"/>
  <c r="F148"/>
  <c r="F147" s="1"/>
  <c r="G173"/>
  <c r="G172" s="1"/>
  <c r="H173"/>
  <c r="H172" s="1"/>
  <c r="F173"/>
  <c r="F172" s="1"/>
  <c r="G177"/>
  <c r="H177"/>
  <c r="F177"/>
  <c r="G178"/>
  <c r="H178"/>
  <c r="F178"/>
  <c r="G370"/>
  <c r="G369" s="1"/>
  <c r="G368" s="1"/>
  <c r="G367" s="1"/>
  <c r="G366" s="1"/>
  <c r="H370"/>
  <c r="H369" s="1"/>
  <c r="H368" s="1"/>
  <c r="H367" s="1"/>
  <c r="H366" s="1"/>
  <c r="F370"/>
  <c r="F369" s="1"/>
  <c r="F368" s="1"/>
  <c r="G383"/>
  <c r="G382" s="1"/>
  <c r="H383"/>
  <c r="H382" s="1"/>
  <c r="F380"/>
  <c r="G322" i="3"/>
  <c r="G321" s="1"/>
  <c r="H322"/>
  <c r="H321" s="1"/>
  <c r="F322"/>
  <c r="F321" s="1"/>
  <c r="F316" s="1"/>
  <c r="G318"/>
  <c r="G317" s="1"/>
  <c r="H318"/>
  <c r="H317" s="1"/>
  <c r="F82" i="2"/>
  <c r="F312" i="3"/>
  <c r="G88" i="2"/>
  <c r="G87" s="1"/>
  <c r="G86" s="1"/>
  <c r="G85" s="1"/>
  <c r="G84" s="1"/>
  <c r="G83" s="1"/>
  <c r="H88"/>
  <c r="H87" s="1"/>
  <c r="H86" s="1"/>
  <c r="H85" s="1"/>
  <c r="H84" s="1"/>
  <c r="H83" s="1"/>
  <c r="F88"/>
  <c r="F87" s="1"/>
  <c r="F86" s="1"/>
  <c r="F85" s="1"/>
  <c r="F84" s="1"/>
  <c r="F83" s="1"/>
  <c r="G304" i="3"/>
  <c r="G303" s="1"/>
  <c r="H304"/>
  <c r="H303" s="1"/>
  <c r="F304"/>
  <c r="F303" s="1"/>
  <c r="G79" i="2"/>
  <c r="H79"/>
  <c r="F79"/>
  <c r="F308" i="3"/>
  <c r="G30" i="2"/>
  <c r="H30"/>
  <c r="G29"/>
  <c r="H29"/>
  <c r="F29"/>
  <c r="F30"/>
  <c r="G31"/>
  <c r="H31"/>
  <c r="F31"/>
  <c r="G290" i="3"/>
  <c r="H290"/>
  <c r="G289"/>
  <c r="H289"/>
  <c r="F289"/>
  <c r="F290"/>
  <c r="G291"/>
  <c r="H291"/>
  <c r="F291"/>
  <c r="H28" i="1"/>
  <c r="H27" s="1"/>
  <c r="H26" s="1"/>
  <c r="I29"/>
  <c r="I28" s="1"/>
  <c r="I27" s="1"/>
  <c r="I26" s="1"/>
  <c r="G28"/>
  <c r="G27" s="1"/>
  <c r="G26" s="1"/>
  <c r="G17" i="2"/>
  <c r="G16" s="1"/>
  <c r="G15" s="1"/>
  <c r="G14" s="1"/>
  <c r="G13" s="1"/>
  <c r="H17"/>
  <c r="H16" s="1"/>
  <c r="H15" s="1"/>
  <c r="H14" s="1"/>
  <c r="H13" s="1"/>
  <c r="F17"/>
  <c r="F16" s="1"/>
  <c r="F15" s="1"/>
  <c r="F14" s="1"/>
  <c r="F13" s="1"/>
  <c r="G288" i="3"/>
  <c r="H288"/>
  <c r="F288"/>
  <c r="G72" i="2"/>
  <c r="H72"/>
  <c r="F72"/>
  <c r="G71"/>
  <c r="H71"/>
  <c r="F71"/>
  <c r="G69"/>
  <c r="H69"/>
  <c r="G68"/>
  <c r="H68"/>
  <c r="F69"/>
  <c r="F68"/>
  <c r="G65"/>
  <c r="H65"/>
  <c r="F65"/>
  <c r="G66"/>
  <c r="H66"/>
  <c r="F66"/>
  <c r="G279" i="3"/>
  <c r="H279"/>
  <c r="G280"/>
  <c r="H280"/>
  <c r="F279"/>
  <c r="F280"/>
  <c r="G276"/>
  <c r="H276"/>
  <c r="F276"/>
  <c r="G277"/>
  <c r="H277"/>
  <c r="F277"/>
  <c r="G273"/>
  <c r="H273"/>
  <c r="F273"/>
  <c r="G274"/>
  <c r="H274"/>
  <c r="F274"/>
  <c r="I52" i="1"/>
  <c r="H52"/>
  <c r="G52"/>
  <c r="I49"/>
  <c r="H49"/>
  <c r="G49"/>
  <c r="H46"/>
  <c r="I46"/>
  <c r="G46"/>
  <c r="G56"/>
  <c r="H189"/>
  <c r="I189"/>
  <c r="G187"/>
  <c r="H176"/>
  <c r="H175" s="1"/>
  <c r="H174" s="1"/>
  <c r="H173" s="1"/>
  <c r="I176"/>
  <c r="I175" s="1"/>
  <c r="I174" s="1"/>
  <c r="I173" s="1"/>
  <c r="G176"/>
  <c r="G175" s="1"/>
  <c r="G174" s="1"/>
  <c r="G173" s="1"/>
  <c r="H159"/>
  <c r="G159"/>
  <c r="G154" s="1"/>
  <c r="H128"/>
  <c r="I128"/>
  <c r="G128"/>
  <c r="H130"/>
  <c r="I130"/>
  <c r="G130"/>
  <c r="H69"/>
  <c r="H68" s="1"/>
  <c r="H67" s="1"/>
  <c r="I71"/>
  <c r="I70" s="1"/>
  <c r="I69" s="1"/>
  <c r="I68" s="1"/>
  <c r="I67" s="1"/>
  <c r="G71"/>
  <c r="G70" s="1"/>
  <c r="G69" s="1"/>
  <c r="G68" s="1"/>
  <c r="G67" s="1"/>
  <c r="H125"/>
  <c r="H124" s="1"/>
  <c r="I125"/>
  <c r="I124" s="1"/>
  <c r="G125"/>
  <c r="G124" s="1"/>
  <c r="H17"/>
  <c r="H16" s="1"/>
  <c r="H15" s="1"/>
  <c r="H14" s="1"/>
  <c r="I17"/>
  <c r="I16" s="1"/>
  <c r="I15" s="1"/>
  <c r="I14" s="1"/>
  <c r="G17"/>
  <c r="G16" s="1"/>
  <c r="G15" s="1"/>
  <c r="G14" s="1"/>
  <c r="G95" i="2"/>
  <c r="H95"/>
  <c r="F95"/>
  <c r="G94"/>
  <c r="H94"/>
  <c r="F94"/>
  <c r="G158" i="3"/>
  <c r="H158"/>
  <c r="G157"/>
  <c r="H157"/>
  <c r="F157"/>
  <c r="F158"/>
  <c r="I80" i="1"/>
  <c r="G80"/>
  <c r="G105" i="2"/>
  <c r="H105"/>
  <c r="G104"/>
  <c r="H104"/>
  <c r="F104"/>
  <c r="F105"/>
  <c r="G106"/>
  <c r="H106"/>
  <c r="F106"/>
  <c r="G245" i="3"/>
  <c r="H245"/>
  <c r="G244"/>
  <c r="H244"/>
  <c r="F244"/>
  <c r="F245"/>
  <c r="G246"/>
  <c r="H246"/>
  <c r="F246"/>
  <c r="I87" i="1"/>
  <c r="G87"/>
  <c r="F76" i="3" l="1"/>
  <c r="G316"/>
  <c r="H232" i="2"/>
  <c r="H35" i="3"/>
  <c r="H272" i="2"/>
  <c r="H271" s="1"/>
  <c r="H76" i="3"/>
  <c r="H75" s="1"/>
  <c r="H292" i="1"/>
  <c r="H291" s="1"/>
  <c r="H290" s="1"/>
  <c r="K291" s="1"/>
  <c r="F232" i="2"/>
  <c r="F272"/>
  <c r="F271" s="1"/>
  <c r="G232"/>
  <c r="G272"/>
  <c r="G271" s="1"/>
  <c r="I144" i="1"/>
  <c r="I143" s="1"/>
  <c r="F59" i="3"/>
  <c r="I292" i="1"/>
  <c r="I291" s="1"/>
  <c r="I290" s="1"/>
  <c r="L291" s="1"/>
  <c r="G216" i="2"/>
  <c r="G43" i="3"/>
  <c r="G292" i="1"/>
  <c r="H216" i="2"/>
  <c r="H43" i="3"/>
  <c r="G95" i="1"/>
  <c r="G94" s="1"/>
  <c r="G93" s="1"/>
  <c r="F216" i="2"/>
  <c r="F43" i="3"/>
  <c r="G59"/>
  <c r="G35"/>
  <c r="H59"/>
  <c r="G76"/>
  <c r="G75" s="1"/>
  <c r="H144" i="1"/>
  <c r="H143" s="1"/>
  <c r="H132" s="1"/>
  <c r="F72" i="3"/>
  <c r="F69" s="1"/>
  <c r="G72"/>
  <c r="G69" s="1"/>
  <c r="H72"/>
  <c r="H69" s="1"/>
  <c r="I163" i="1"/>
  <c r="I162" s="1"/>
  <c r="G163"/>
  <c r="G162" s="1"/>
  <c r="H163"/>
  <c r="H162" s="1"/>
  <c r="F21" i="2"/>
  <c r="F20" s="1"/>
  <c r="F19" s="1"/>
  <c r="F18" s="1"/>
  <c r="G208"/>
  <c r="F35" i="3"/>
  <c r="H208" i="2"/>
  <c r="F208"/>
  <c r="I117" i="1"/>
  <c r="I116" s="1"/>
  <c r="G117"/>
  <c r="G116" s="1"/>
  <c r="G143"/>
  <c r="H117"/>
  <c r="H116" s="1"/>
  <c r="H161" i="2"/>
  <c r="H160" s="1"/>
  <c r="F161"/>
  <c r="F160" s="1"/>
  <c r="G160"/>
  <c r="F19" i="3"/>
  <c r="G19"/>
  <c r="G347" i="1"/>
  <c r="G346" s="1"/>
  <c r="H348"/>
  <c r="H347" s="1"/>
  <c r="H346" s="1"/>
  <c r="I348"/>
  <c r="I347" s="1"/>
  <c r="I346" s="1"/>
  <c r="H247" i="2"/>
  <c r="H246" s="1"/>
  <c r="G247"/>
  <c r="G246" s="1"/>
  <c r="F247"/>
  <c r="F246" s="1"/>
  <c r="F192"/>
  <c r="G192"/>
  <c r="H192"/>
  <c r="H19" i="3"/>
  <c r="H316"/>
  <c r="H188" i="1"/>
  <c r="G381" i="2" s="1"/>
  <c r="G380" s="1"/>
  <c r="G371" s="1"/>
  <c r="I188" i="1"/>
  <c r="H381" i="2" s="1"/>
  <c r="H380" s="1"/>
  <c r="H371" s="1"/>
  <c r="G133" i="1"/>
  <c r="G400" i="2"/>
  <c r="G399" s="1"/>
  <c r="F400"/>
  <c r="F399" s="1"/>
  <c r="H400"/>
  <c r="H399" s="1"/>
  <c r="H355" i="1"/>
  <c r="I355"/>
  <c r="G355"/>
  <c r="F92" i="2"/>
  <c r="G155" i="3"/>
  <c r="H92" i="2"/>
  <c r="G92"/>
  <c r="F295"/>
  <c r="F294" s="1"/>
  <c r="H155" i="3"/>
  <c r="F155"/>
  <c r="G295" i="2"/>
  <c r="G294" s="1"/>
  <c r="H295"/>
  <c r="H294" s="1"/>
  <c r="F84" i="3"/>
  <c r="F83" s="1"/>
  <c r="G280" i="2"/>
  <c r="G279" s="1"/>
  <c r="F75" i="3"/>
  <c r="H84"/>
  <c r="H83" s="1"/>
  <c r="G84"/>
  <c r="G83" s="1"/>
  <c r="F280" i="2"/>
  <c r="F279" s="1"/>
  <c r="H280"/>
  <c r="H279" s="1"/>
  <c r="G183"/>
  <c r="G182" s="1"/>
  <c r="G181" s="1"/>
  <c r="G180" s="1"/>
  <c r="F12" i="3"/>
  <c r="F11" s="1"/>
  <c r="H12"/>
  <c r="H11" s="1"/>
  <c r="F183" i="2"/>
  <c r="F182" s="1"/>
  <c r="F181" s="1"/>
  <c r="F180" s="1"/>
  <c r="G12" i="3"/>
  <c r="G11" s="1"/>
  <c r="H183" i="2"/>
  <c r="H182" s="1"/>
  <c r="H181" s="1"/>
  <c r="H180" s="1"/>
  <c r="G396" i="1"/>
  <c r="G395" s="1"/>
  <c r="G394" s="1"/>
  <c r="G393" s="1"/>
  <c r="I375"/>
  <c r="I374" s="1"/>
  <c r="G375"/>
  <c r="G374" s="1"/>
  <c r="H375"/>
  <c r="H374" s="1"/>
  <c r="H383"/>
  <c r="H382" s="1"/>
  <c r="G383"/>
  <c r="G382" s="1"/>
  <c r="I413"/>
  <c r="I408" s="1"/>
  <c r="H413"/>
  <c r="H408" s="1"/>
  <c r="G413"/>
  <c r="G408" s="1"/>
  <c r="I383"/>
  <c r="I382" s="1"/>
  <c r="I396"/>
  <c r="I395" s="1"/>
  <c r="I394" s="1"/>
  <c r="I393" s="1"/>
  <c r="F56" i="3"/>
  <c r="G56"/>
  <c r="G108"/>
  <c r="G99" s="1"/>
  <c r="H388" i="2"/>
  <c r="H387" s="1"/>
  <c r="H386" s="1"/>
  <c r="G388"/>
  <c r="G387" s="1"/>
  <c r="G386" s="1"/>
  <c r="F388"/>
  <c r="F387" s="1"/>
  <c r="F386" s="1"/>
  <c r="H224"/>
  <c r="H229"/>
  <c r="H51"/>
  <c r="H50" s="1"/>
  <c r="H49" s="1"/>
  <c r="H56" i="3"/>
  <c r="G51"/>
  <c r="H51"/>
  <c r="F51"/>
  <c r="G229" i="2"/>
  <c r="F229"/>
  <c r="G224"/>
  <c r="F224"/>
  <c r="H108" i="3"/>
  <c r="H99" s="1"/>
  <c r="F108"/>
  <c r="F99" s="1"/>
  <c r="G51" i="2"/>
  <c r="G50" s="1"/>
  <c r="G49" s="1"/>
  <c r="F51"/>
  <c r="F50" s="1"/>
  <c r="F49" s="1"/>
  <c r="H396" i="1"/>
  <c r="H395" s="1"/>
  <c r="H394" s="1"/>
  <c r="H393" s="1"/>
  <c r="G114" i="3"/>
  <c r="F114"/>
  <c r="H114"/>
  <c r="G131"/>
  <c r="H131"/>
  <c r="F371" i="2"/>
  <c r="F131" i="3"/>
  <c r="G121"/>
  <c r="G120" s="1"/>
  <c r="G153" i="2"/>
  <c r="G152" s="1"/>
  <c r="G151" s="1"/>
  <c r="G150" s="1"/>
  <c r="H121" i="3"/>
  <c r="H120" s="1"/>
  <c r="F121"/>
  <c r="F120" s="1"/>
  <c r="H153" i="2"/>
  <c r="H152" s="1"/>
  <c r="H151" s="1"/>
  <c r="H150" s="1"/>
  <c r="F153"/>
  <c r="F152" s="1"/>
  <c r="F151" s="1"/>
  <c r="F150" s="1"/>
  <c r="G125" i="3"/>
  <c r="G124" s="1"/>
  <c r="H125"/>
  <c r="H124" s="1"/>
  <c r="F125"/>
  <c r="F124" s="1"/>
  <c r="G117" i="2"/>
  <c r="G116" s="1"/>
  <c r="G115" s="1"/>
  <c r="G114" s="1"/>
  <c r="F116"/>
  <c r="H117"/>
  <c r="H116" s="1"/>
  <c r="H115" s="1"/>
  <c r="H114" s="1"/>
  <c r="H249" i="3"/>
  <c r="I133" i="1"/>
  <c r="G178"/>
  <c r="G172" s="1"/>
  <c r="F249" i="3"/>
  <c r="G249"/>
  <c r="H328"/>
  <c r="H323" s="1"/>
  <c r="G328"/>
  <c r="G323" s="1"/>
  <c r="F328"/>
  <c r="F323" s="1"/>
  <c r="H287"/>
  <c r="H154" i="1"/>
  <c r="H153" s="1"/>
  <c r="H152" s="1"/>
  <c r="H151" s="1"/>
  <c r="F287" i="3"/>
  <c r="H75" i="1"/>
  <c r="H74" s="1"/>
  <c r="H73" s="1"/>
  <c r="G45"/>
  <c r="G44" s="1"/>
  <c r="I154"/>
  <c r="I153" s="1"/>
  <c r="I152" s="1"/>
  <c r="I151" s="1"/>
  <c r="G237" i="3"/>
  <c r="G236" s="1"/>
  <c r="G287"/>
  <c r="H45" i="1"/>
  <c r="H44" s="1"/>
  <c r="I45"/>
  <c r="I44" s="1"/>
  <c r="G86"/>
  <c r="G85" s="1"/>
  <c r="G84" s="1"/>
  <c r="H86"/>
  <c r="H85" s="1"/>
  <c r="H84" s="1"/>
  <c r="I86"/>
  <c r="I85" s="1"/>
  <c r="I84" s="1"/>
  <c r="H21" i="2"/>
  <c r="H20" s="1"/>
  <c r="H19" s="1"/>
  <c r="H18" s="1"/>
  <c r="G21"/>
  <c r="G20" s="1"/>
  <c r="G19" s="1"/>
  <c r="G18" s="1"/>
  <c r="H237" i="3"/>
  <c r="H236" s="1"/>
  <c r="G255"/>
  <c r="G254" s="1"/>
  <c r="F237"/>
  <c r="F236" s="1"/>
  <c r="H134" i="2"/>
  <c r="H133" s="1"/>
  <c r="H132" s="1"/>
  <c r="F134"/>
  <c r="G134"/>
  <c r="G133" s="1"/>
  <c r="G132" s="1"/>
  <c r="F255" i="3"/>
  <c r="F254" s="1"/>
  <c r="H255"/>
  <c r="H254" s="1"/>
  <c r="F56" i="2"/>
  <c r="F55" s="1"/>
  <c r="F54" s="1"/>
  <c r="H56"/>
  <c r="H55" s="1"/>
  <c r="H54" s="1"/>
  <c r="G56"/>
  <c r="G55" s="1"/>
  <c r="G54" s="1"/>
  <c r="G143"/>
  <c r="G139" s="1"/>
  <c r="H143"/>
  <c r="H139" s="1"/>
  <c r="F143"/>
  <c r="F139" s="1"/>
  <c r="H176"/>
  <c r="H171" s="1"/>
  <c r="H170" s="1"/>
  <c r="H169" s="1"/>
  <c r="H168" s="1"/>
  <c r="G176"/>
  <c r="G171" s="1"/>
  <c r="G170" s="1"/>
  <c r="G169" s="1"/>
  <c r="G168" s="1"/>
  <c r="F176"/>
  <c r="F171" s="1"/>
  <c r="F170" s="1"/>
  <c r="F169" s="1"/>
  <c r="F168" s="1"/>
  <c r="H28"/>
  <c r="H27" s="1"/>
  <c r="H26" s="1"/>
  <c r="H25" s="1"/>
  <c r="F28"/>
  <c r="F27" s="1"/>
  <c r="F26" s="1"/>
  <c r="F25" s="1"/>
  <c r="H70"/>
  <c r="G28"/>
  <c r="G27" s="1"/>
  <c r="G26" s="1"/>
  <c r="G25" s="1"/>
  <c r="G278" i="3"/>
  <c r="G67" i="2"/>
  <c r="H64"/>
  <c r="G272" i="3"/>
  <c r="F275"/>
  <c r="F278"/>
  <c r="H278"/>
  <c r="H275"/>
  <c r="H272"/>
  <c r="F272"/>
  <c r="G275"/>
  <c r="G70" i="2"/>
  <c r="F70"/>
  <c r="H67"/>
  <c r="F67"/>
  <c r="G64"/>
  <c r="F64"/>
  <c r="G153" i="1"/>
  <c r="G152" s="1"/>
  <c r="G151" s="1"/>
  <c r="G75"/>
  <c r="I127"/>
  <c r="I123" s="1"/>
  <c r="G127"/>
  <c r="G123" s="1"/>
  <c r="H127"/>
  <c r="H123" s="1"/>
  <c r="I75"/>
  <c r="I74" s="1"/>
  <c r="I73" s="1"/>
  <c r="F243" i="3"/>
  <c r="F242" s="1"/>
  <c r="G103" i="2"/>
  <c r="G102" s="1"/>
  <c r="F103"/>
  <c r="F102" s="1"/>
  <c r="H243" i="3"/>
  <c r="H242" s="1"/>
  <c r="G243"/>
  <c r="H103" i="2"/>
  <c r="H102" s="1"/>
  <c r="G80"/>
  <c r="H80"/>
  <c r="F80"/>
  <c r="G81"/>
  <c r="H81"/>
  <c r="F81"/>
  <c r="G309" i="3"/>
  <c r="H309"/>
  <c r="F309"/>
  <c r="G310"/>
  <c r="H310"/>
  <c r="F310"/>
  <c r="G74" i="2"/>
  <c r="H74"/>
  <c r="G75"/>
  <c r="H75"/>
  <c r="F74"/>
  <c r="F75"/>
  <c r="G301" i="3"/>
  <c r="H301"/>
  <c r="G302"/>
  <c r="H302"/>
  <c r="F301"/>
  <c r="F302"/>
  <c r="G97" i="2"/>
  <c r="H97"/>
  <c r="F97"/>
  <c r="G98"/>
  <c r="H98"/>
  <c r="F98"/>
  <c r="G160" i="3"/>
  <c r="H160"/>
  <c r="F160"/>
  <c r="G161"/>
  <c r="H161"/>
  <c r="F161"/>
  <c r="H60" i="1"/>
  <c r="I60"/>
  <c r="G60"/>
  <c r="G55" s="1"/>
  <c r="H57"/>
  <c r="H56" s="1"/>
  <c r="I57"/>
  <c r="I56" s="1"/>
  <c r="G297" i="3"/>
  <c r="H297"/>
  <c r="F297"/>
  <c r="G298"/>
  <c r="H298"/>
  <c r="F298"/>
  <c r="H21" i="1"/>
  <c r="H20" s="1"/>
  <c r="H19" s="1"/>
  <c r="I21"/>
  <c r="I20" s="1"/>
  <c r="I19" s="1"/>
  <c r="G21"/>
  <c r="G20" s="1"/>
  <c r="G19" s="1"/>
  <c r="H105" l="1"/>
  <c r="H83" s="1"/>
  <c r="I132"/>
  <c r="H191" i="2"/>
  <c r="H190" s="1"/>
  <c r="H189" s="1"/>
  <c r="G191"/>
  <c r="G190" s="1"/>
  <c r="G189" s="1"/>
  <c r="H18" i="3"/>
  <c r="H10" s="1"/>
  <c r="G18"/>
  <c r="G10" s="1"/>
  <c r="F191" i="2"/>
  <c r="F190" s="1"/>
  <c r="F189" s="1"/>
  <c r="F18" i="3"/>
  <c r="F10" s="1"/>
  <c r="G291" i="1"/>
  <c r="G290" s="1"/>
  <c r="F115" i="2"/>
  <c r="F114" s="1"/>
  <c r="G105" i="1"/>
  <c r="G83" s="1"/>
  <c r="F296" i="3"/>
  <c r="I105" i="1"/>
  <c r="I83" s="1"/>
  <c r="G132"/>
  <c r="F149" i="2"/>
  <c r="H113" i="3"/>
  <c r="H149" i="2"/>
  <c r="G149"/>
  <c r="F133"/>
  <c r="F132" s="1"/>
  <c r="F121" s="1"/>
  <c r="G113" i="3"/>
  <c r="F113"/>
  <c r="H187" i="1"/>
  <c r="H178" s="1"/>
  <c r="H172" s="1"/>
  <c r="I187"/>
  <c r="I178" s="1"/>
  <c r="I172" s="1"/>
  <c r="H306" i="3"/>
  <c r="H305" s="1"/>
  <c r="H77" i="2"/>
  <c r="H76" s="1"/>
  <c r="F306" i="3"/>
  <c r="F305" s="1"/>
  <c r="G306"/>
  <c r="G305" s="1"/>
  <c r="F77" i="2"/>
  <c r="F76" s="1"/>
  <c r="G77"/>
  <c r="G76" s="1"/>
  <c r="F267"/>
  <c r="G267"/>
  <c r="H267"/>
  <c r="I354" i="1"/>
  <c r="I280" s="1"/>
  <c r="G407"/>
  <c r="H407"/>
  <c r="I407"/>
  <c r="G354"/>
  <c r="H354"/>
  <c r="H280" s="1"/>
  <c r="H365" i="2"/>
  <c r="G365"/>
  <c r="G121"/>
  <c r="H121"/>
  <c r="G74" i="1"/>
  <c r="G73" s="1"/>
  <c r="G38"/>
  <c r="G13" s="1"/>
  <c r="H235" i="3"/>
  <c r="F235"/>
  <c r="I55" i="1"/>
  <c r="I38" s="1"/>
  <c r="I13" s="1"/>
  <c r="H55"/>
  <c r="H38" s="1"/>
  <c r="H13" s="1"/>
  <c r="G242" i="3"/>
  <c r="G235" s="1"/>
  <c r="H101" i="2"/>
  <c r="H100" s="1"/>
  <c r="G101"/>
  <c r="G100" s="1"/>
  <c r="F101"/>
  <c r="F100" s="1"/>
  <c r="H63"/>
  <c r="H59" s="1"/>
  <c r="F271" i="3"/>
  <c r="G63" i="2"/>
  <c r="G59" s="1"/>
  <c r="H271" i="3"/>
  <c r="G271"/>
  <c r="F63" i="2"/>
  <c r="F59" s="1"/>
  <c r="G159" i="3"/>
  <c r="G154" s="1"/>
  <c r="G96" i="2"/>
  <c r="G91" s="1"/>
  <c r="G90" s="1"/>
  <c r="G89" s="1"/>
  <c r="F96"/>
  <c r="F91" s="1"/>
  <c r="H96"/>
  <c r="H159" i="3"/>
  <c r="H154" s="1"/>
  <c r="F159"/>
  <c r="F154" s="1"/>
  <c r="G300"/>
  <c r="G73" i="2"/>
  <c r="H300" i="3"/>
  <c r="F300"/>
  <c r="H73" i="2"/>
  <c r="F73"/>
  <c r="G296" i="3"/>
  <c r="H296"/>
  <c r="G430" i="1"/>
  <c r="G314" i="2"/>
  <c r="G313" s="1"/>
  <c r="H314"/>
  <c r="H313" s="1"/>
  <c r="F314"/>
  <c r="F313" s="1"/>
  <c r="G316"/>
  <c r="G315" s="1"/>
  <c r="H316"/>
  <c r="H315" s="1"/>
  <c r="F316"/>
  <c r="F315" s="1"/>
  <c r="G321"/>
  <c r="H321"/>
  <c r="F321"/>
  <c r="G324"/>
  <c r="G323" s="1"/>
  <c r="H324"/>
  <c r="H323" s="1"/>
  <c r="F324"/>
  <c r="F323" s="1"/>
  <c r="G326"/>
  <c r="G325" s="1"/>
  <c r="H326"/>
  <c r="H325" s="1"/>
  <c r="F326"/>
  <c r="F325" s="1"/>
  <c r="G329"/>
  <c r="G328" s="1"/>
  <c r="H329"/>
  <c r="H328" s="1"/>
  <c r="F329"/>
  <c r="F328" s="1"/>
  <c r="G331"/>
  <c r="H331"/>
  <c r="H330" s="1"/>
  <c r="F331"/>
  <c r="F330" s="1"/>
  <c r="G334"/>
  <c r="H334"/>
  <c r="G335"/>
  <c r="H335"/>
  <c r="G336"/>
  <c r="H336"/>
  <c r="F334"/>
  <c r="F335"/>
  <c r="F336"/>
  <c r="G337"/>
  <c r="H337"/>
  <c r="F337"/>
  <c r="G340"/>
  <c r="G339" s="1"/>
  <c r="H340"/>
  <c r="H339" s="1"/>
  <c r="F340"/>
  <c r="F339" s="1"/>
  <c r="G343"/>
  <c r="G342" s="1"/>
  <c r="H343"/>
  <c r="H342" s="1"/>
  <c r="F343"/>
  <c r="F342" s="1"/>
  <c r="G346"/>
  <c r="G345" s="1"/>
  <c r="H346"/>
  <c r="H345" s="1"/>
  <c r="F346"/>
  <c r="F345" s="1"/>
  <c r="G348"/>
  <c r="G347" s="1"/>
  <c r="H348"/>
  <c r="H347" s="1"/>
  <c r="F348"/>
  <c r="F347" s="1"/>
  <c r="G350"/>
  <c r="G349" s="1"/>
  <c r="H350"/>
  <c r="H349" s="1"/>
  <c r="F350"/>
  <c r="F349" s="1"/>
  <c r="G353"/>
  <c r="G352" s="1"/>
  <c r="G351" s="1"/>
  <c r="H353"/>
  <c r="H352" s="1"/>
  <c r="H351" s="1"/>
  <c r="F353"/>
  <c r="F352" s="1"/>
  <c r="F351" s="1"/>
  <c r="G358"/>
  <c r="H358"/>
  <c r="F358"/>
  <c r="G359"/>
  <c r="H359"/>
  <c r="F359"/>
  <c r="G362"/>
  <c r="H362"/>
  <c r="G363"/>
  <c r="H363"/>
  <c r="F362"/>
  <c r="F363"/>
  <c r="G364"/>
  <c r="H364"/>
  <c r="F364"/>
  <c r="G330"/>
  <c r="G266"/>
  <c r="G265" s="1"/>
  <c r="H266"/>
  <c r="H265" s="1"/>
  <c r="F266"/>
  <c r="F265" s="1"/>
  <c r="G264"/>
  <c r="G263" s="1"/>
  <c r="H264"/>
  <c r="H263" s="1"/>
  <c r="F264"/>
  <c r="F263" s="1"/>
  <c r="G262"/>
  <c r="G261" s="1"/>
  <c r="H262"/>
  <c r="H261" s="1"/>
  <c r="F262"/>
  <c r="F261" s="1"/>
  <c r="G258"/>
  <c r="H258"/>
  <c r="G257"/>
  <c r="H257"/>
  <c r="F257"/>
  <c r="F258"/>
  <c r="G256"/>
  <c r="H256"/>
  <c r="F256"/>
  <c r="G226" i="3"/>
  <c r="G225" s="1"/>
  <c r="G224" s="1"/>
  <c r="H226"/>
  <c r="H225" s="1"/>
  <c r="H224" s="1"/>
  <c r="F226"/>
  <c r="F225" s="1"/>
  <c r="F224" s="1"/>
  <c r="G221"/>
  <c r="H221"/>
  <c r="F221"/>
  <c r="G222"/>
  <c r="H222"/>
  <c r="F222"/>
  <c r="G223"/>
  <c r="H223"/>
  <c r="F223"/>
  <c r="G217"/>
  <c r="H217"/>
  <c r="F217"/>
  <c r="G218"/>
  <c r="H218"/>
  <c r="F218"/>
  <c r="G198"/>
  <c r="H198"/>
  <c r="H200"/>
  <c r="G199"/>
  <c r="H199"/>
  <c r="G200"/>
  <c r="F198"/>
  <c r="F199"/>
  <c r="F200"/>
  <c r="G202"/>
  <c r="H202"/>
  <c r="F202"/>
  <c r="G207"/>
  <c r="G206" s="1"/>
  <c r="H207"/>
  <c r="H206" s="1"/>
  <c r="F207"/>
  <c r="F206" s="1"/>
  <c r="G210"/>
  <c r="G209" s="1"/>
  <c r="H210"/>
  <c r="H209" s="1"/>
  <c r="F210"/>
  <c r="F209" s="1"/>
  <c r="G212"/>
  <c r="G211" s="1"/>
  <c r="H212"/>
  <c r="H211" s="1"/>
  <c r="F212"/>
  <c r="F211" s="1"/>
  <c r="G214"/>
  <c r="G213" s="1"/>
  <c r="H214"/>
  <c r="H213" s="1"/>
  <c r="F214"/>
  <c r="F213" s="1"/>
  <c r="G195"/>
  <c r="G194" s="1"/>
  <c r="H195"/>
  <c r="H194" s="1"/>
  <c r="F195"/>
  <c r="F194" s="1"/>
  <c r="G193"/>
  <c r="G192" s="1"/>
  <c r="H193"/>
  <c r="H192" s="1"/>
  <c r="F193"/>
  <c r="F192" s="1"/>
  <c r="G190"/>
  <c r="G189" s="1"/>
  <c r="H190"/>
  <c r="H189" s="1"/>
  <c r="F190"/>
  <c r="F189" s="1"/>
  <c r="G185"/>
  <c r="H185"/>
  <c r="F185"/>
  <c r="G180"/>
  <c r="G179" s="1"/>
  <c r="H180"/>
  <c r="H179" s="1"/>
  <c r="F180"/>
  <c r="F179" s="1"/>
  <c r="G178"/>
  <c r="G177" s="1"/>
  <c r="H178"/>
  <c r="H177" s="1"/>
  <c r="F178"/>
  <c r="F177" s="1"/>
  <c r="G175"/>
  <c r="G174" s="1"/>
  <c r="H175"/>
  <c r="H174" s="1"/>
  <c r="F175"/>
  <c r="F174" s="1"/>
  <c r="G173"/>
  <c r="G172" s="1"/>
  <c r="H173"/>
  <c r="H172" s="1"/>
  <c r="F173"/>
  <c r="F172" s="1"/>
  <c r="G171"/>
  <c r="G170" s="1"/>
  <c r="H171"/>
  <c r="H170" s="1"/>
  <c r="F170"/>
  <c r="G165"/>
  <c r="F165"/>
  <c r="G166"/>
  <c r="H166"/>
  <c r="F166"/>
  <c r="G167"/>
  <c r="H167"/>
  <c r="F167"/>
  <c r="H255" i="2" l="1"/>
  <c r="H254" s="1"/>
  <c r="H253" s="1"/>
  <c r="G164" i="3"/>
  <c r="G163" s="1"/>
  <c r="H272" i="1"/>
  <c r="F164" i="3"/>
  <c r="F163" s="1"/>
  <c r="H164"/>
  <c r="H163" s="1"/>
  <c r="I272" i="1"/>
  <c r="H12"/>
  <c r="K17" s="1"/>
  <c r="G280"/>
  <c r="G272" s="1"/>
  <c r="F286" i="3"/>
  <c r="F285" s="1"/>
  <c r="F197"/>
  <c r="H333" i="2"/>
  <c r="H332" s="1"/>
  <c r="F333"/>
  <c r="F332" s="1"/>
  <c r="G333"/>
  <c r="G332" s="1"/>
  <c r="I12" i="1"/>
  <c r="F312" i="2"/>
  <c r="G12" i="1"/>
  <c r="J17" s="1"/>
  <c r="H48" i="2"/>
  <c r="G48"/>
  <c r="F48"/>
  <c r="G99"/>
  <c r="F99"/>
  <c r="H99"/>
  <c r="G286" i="3"/>
  <c r="G285" s="1"/>
  <c r="H286"/>
  <c r="H285" s="1"/>
  <c r="F90" i="2"/>
  <c r="F89" s="1"/>
  <c r="H91"/>
  <c r="H90" s="1"/>
  <c r="H89" s="1"/>
  <c r="H357"/>
  <c r="H356" s="1"/>
  <c r="H216" i="3"/>
  <c r="H215" s="1"/>
  <c r="F361" i="2"/>
  <c r="F360" s="1"/>
  <c r="G361"/>
  <c r="G360" s="1"/>
  <c r="G216" i="3"/>
  <c r="G215" s="1"/>
  <c r="F255" i="2"/>
  <c r="F254" s="1"/>
  <c r="F253" s="1"/>
  <c r="H361"/>
  <c r="H360" s="1"/>
  <c r="G357"/>
  <c r="G356" s="1"/>
  <c r="F357"/>
  <c r="F356" s="1"/>
  <c r="G255"/>
  <c r="G254" s="1"/>
  <c r="G253" s="1"/>
  <c r="H220" i="3"/>
  <c r="H219" s="1"/>
  <c r="G220"/>
  <c r="G219" s="1"/>
  <c r="F220"/>
  <c r="F219" s="1"/>
  <c r="F216"/>
  <c r="F215" s="1"/>
  <c r="H197"/>
  <c r="G197"/>
  <c r="H268" i="1"/>
  <c r="H267" s="1"/>
  <c r="I268"/>
  <c r="I267" s="1"/>
  <c r="G267"/>
  <c r="H264"/>
  <c r="H263" s="1"/>
  <c r="I264"/>
  <c r="I263" s="1"/>
  <c r="G264"/>
  <c r="G263" s="1"/>
  <c r="H259"/>
  <c r="H258" s="1"/>
  <c r="I259"/>
  <c r="I258" s="1"/>
  <c r="G259"/>
  <c r="G258" s="1"/>
  <c r="I256"/>
  <c r="H256"/>
  <c r="G256"/>
  <c r="I254"/>
  <c r="H254"/>
  <c r="G254"/>
  <c r="I252"/>
  <c r="H252"/>
  <c r="G252"/>
  <c r="I249"/>
  <c r="H249"/>
  <c r="H240"/>
  <c r="I240"/>
  <c r="I237"/>
  <c r="H237"/>
  <c r="G237"/>
  <c r="I235"/>
  <c r="H235"/>
  <c r="G235"/>
  <c r="I232"/>
  <c r="H232"/>
  <c r="H230"/>
  <c r="G188" i="3" s="1"/>
  <c r="G187" s="1"/>
  <c r="I230" i="1"/>
  <c r="H188" i="3" s="1"/>
  <c r="H187" s="1"/>
  <c r="G230" i="1"/>
  <c r="I227"/>
  <c r="H227"/>
  <c r="H223"/>
  <c r="I223"/>
  <c r="H221"/>
  <c r="I215"/>
  <c r="H215"/>
  <c r="G215"/>
  <c r="I213"/>
  <c r="H213"/>
  <c r="G213"/>
  <c r="H211"/>
  <c r="I211"/>
  <c r="G211"/>
  <c r="H205"/>
  <c r="G205"/>
  <c r="G262" i="3"/>
  <c r="H262"/>
  <c r="F262"/>
  <c r="G261"/>
  <c r="H261"/>
  <c r="F261"/>
  <c r="G268"/>
  <c r="H268"/>
  <c r="F268"/>
  <c r="G267"/>
  <c r="H267"/>
  <c r="F267"/>
  <c r="G270"/>
  <c r="G269" s="1"/>
  <c r="H270"/>
  <c r="H269" s="1"/>
  <c r="F270"/>
  <c r="F269" s="1"/>
  <c r="G283"/>
  <c r="H283"/>
  <c r="F283"/>
  <c r="G284"/>
  <c r="H284"/>
  <c r="F284"/>
  <c r="G47" i="2"/>
  <c r="G46" s="1"/>
  <c r="H47"/>
  <c r="H46" s="1"/>
  <c r="F47"/>
  <c r="F46" s="1"/>
  <c r="G431"/>
  <c r="G430" s="1"/>
  <c r="G425" s="1"/>
  <c r="H431"/>
  <c r="H430" s="1"/>
  <c r="H425" s="1"/>
  <c r="F431"/>
  <c r="F430" s="1"/>
  <c r="F425" s="1"/>
  <c r="G424"/>
  <c r="H424"/>
  <c r="F424"/>
  <c r="G423"/>
  <c r="H423"/>
  <c r="F423"/>
  <c r="G36"/>
  <c r="H36"/>
  <c r="F36"/>
  <c r="G37"/>
  <c r="H37"/>
  <c r="F37"/>
  <c r="G452" i="1"/>
  <c r="G451" s="1"/>
  <c r="H430"/>
  <c r="H429" s="1"/>
  <c r="H428" s="1"/>
  <c r="H427" s="1"/>
  <c r="I430"/>
  <c r="I429" s="1"/>
  <c r="I428" s="1"/>
  <c r="I427" s="1"/>
  <c r="G429"/>
  <c r="G428" s="1"/>
  <c r="G427" s="1"/>
  <c r="H452"/>
  <c r="H451" s="1"/>
  <c r="I452"/>
  <c r="I451" s="1"/>
  <c r="G460"/>
  <c r="G455" s="1"/>
  <c r="H460"/>
  <c r="H455" s="1"/>
  <c r="I460"/>
  <c r="I455" s="1"/>
  <c r="G435"/>
  <c r="G434" s="1"/>
  <c r="G433" s="1"/>
  <c r="H435"/>
  <c r="H434" s="1"/>
  <c r="H433" s="1"/>
  <c r="I435"/>
  <c r="I434" s="1"/>
  <c r="I433" s="1"/>
  <c r="K15" l="1"/>
  <c r="J273"/>
  <c r="G262"/>
  <c r="G261" s="1"/>
  <c r="L273"/>
  <c r="K273"/>
  <c r="L15"/>
  <c r="L17"/>
  <c r="J15"/>
  <c r="F260" i="3"/>
  <c r="F259" s="1"/>
  <c r="G260"/>
  <c r="G259" s="1"/>
  <c r="H260"/>
  <c r="H259" s="1"/>
  <c r="G320" i="2"/>
  <c r="G312" s="1"/>
  <c r="G311" s="1"/>
  <c r="G306" s="1"/>
  <c r="G184" i="3"/>
  <c r="G176" s="1"/>
  <c r="F188"/>
  <c r="F187" s="1"/>
  <c r="F176" s="1"/>
  <c r="G220" i="1"/>
  <c r="H320" i="2"/>
  <c r="H312" s="1"/>
  <c r="H311" s="1"/>
  <c r="H306" s="1"/>
  <c r="H184" i="3"/>
  <c r="H176" s="1"/>
  <c r="G245" i="2"/>
  <c r="G179" s="1"/>
  <c r="H245"/>
  <c r="H179" s="1"/>
  <c r="F245"/>
  <c r="F179" s="1"/>
  <c r="G426" i="1"/>
  <c r="G239"/>
  <c r="H355" i="2"/>
  <c r="H354" s="1"/>
  <c r="H204" i="1"/>
  <c r="H203" s="1"/>
  <c r="H202" s="1"/>
  <c r="H201" s="1"/>
  <c r="H220"/>
  <c r="I239"/>
  <c r="F311" i="2"/>
  <c r="F306" s="1"/>
  <c r="G355"/>
  <c r="G354" s="1"/>
  <c r="F355"/>
  <c r="F354" s="1"/>
  <c r="I220" i="1"/>
  <c r="H196" i="3"/>
  <c r="G204" i="1"/>
  <c r="G203" s="1"/>
  <c r="G202" s="1"/>
  <c r="G201" s="1"/>
  <c r="G196" i="3"/>
  <c r="H239" i="1"/>
  <c r="I262"/>
  <c r="I261" s="1"/>
  <c r="F196" i="3"/>
  <c r="H262" i="1"/>
  <c r="H261" s="1"/>
  <c r="H450"/>
  <c r="H449" s="1"/>
  <c r="I204"/>
  <c r="I203" s="1"/>
  <c r="I202" s="1"/>
  <c r="I201" s="1"/>
  <c r="G266" i="3"/>
  <c r="G265" s="1"/>
  <c r="I450" i="1"/>
  <c r="I449" s="1"/>
  <c r="F266" i="3"/>
  <c r="F265" s="1"/>
  <c r="H45" i="2"/>
  <c r="H44" s="1"/>
  <c r="H43" s="1"/>
  <c r="G282" i="3"/>
  <c r="G281" s="1"/>
  <c r="H282"/>
  <c r="H281" s="1"/>
  <c r="F282"/>
  <c r="F281" s="1"/>
  <c r="H266"/>
  <c r="H265" s="1"/>
  <c r="F35" i="2"/>
  <c r="F34" s="1"/>
  <c r="F33" s="1"/>
  <c r="F32" s="1"/>
  <c r="H426" i="1"/>
  <c r="I426"/>
  <c r="G422" i="2"/>
  <c r="G450" i="1"/>
  <c r="G45" i="2"/>
  <c r="G44" s="1"/>
  <c r="G43" s="1"/>
  <c r="F45"/>
  <c r="F44" s="1"/>
  <c r="F43" s="1"/>
  <c r="H422"/>
  <c r="F422"/>
  <c r="H35"/>
  <c r="H34" s="1"/>
  <c r="H33" s="1"/>
  <c r="H32" s="1"/>
  <c r="G35"/>
  <c r="G34" s="1"/>
  <c r="G33" s="1"/>
  <c r="G32" s="1"/>
  <c r="G219" i="1" l="1"/>
  <c r="G218" s="1"/>
  <c r="F162" i="3"/>
  <c r="G162"/>
  <c r="H162"/>
  <c r="F421" i="2"/>
  <c r="F420" s="1"/>
  <c r="F419" s="1"/>
  <c r="G449" i="1"/>
  <c r="G425" s="1"/>
  <c r="J426" s="1"/>
  <c r="H421" i="2"/>
  <c r="H420" s="1"/>
  <c r="H419" s="1"/>
  <c r="G421"/>
  <c r="G420" s="1"/>
  <c r="G419" s="1"/>
  <c r="H425" i="1"/>
  <c r="K426" s="1"/>
  <c r="I425"/>
  <c r="L426" s="1"/>
  <c r="H305" i="2"/>
  <c r="F12"/>
  <c r="H12"/>
  <c r="G12"/>
  <c r="G258" i="3"/>
  <c r="F258"/>
  <c r="H258"/>
  <c r="H219" i="1"/>
  <c r="H218" s="1"/>
  <c r="H217" s="1"/>
  <c r="H200" s="1"/>
  <c r="I219"/>
  <c r="I218" s="1"/>
  <c r="I217" s="1"/>
  <c r="I200" s="1"/>
  <c r="L201" s="1"/>
  <c r="G305" i="2"/>
  <c r="F305"/>
  <c r="G217" i="1" l="1"/>
  <c r="G200" s="1"/>
  <c r="F9" i="3"/>
  <c r="G9"/>
  <c r="H9"/>
  <c r="I11" i="1"/>
  <c r="L12" s="1"/>
  <c r="H11"/>
  <c r="K12" s="1"/>
  <c r="G11" i="2"/>
  <c r="H11"/>
  <c r="K201" i="1"/>
  <c r="F367" i="2"/>
  <c r="F366" s="1"/>
  <c r="L9" i="1" l="1"/>
  <c r="K9"/>
  <c r="G11"/>
  <c r="J12" s="1"/>
  <c r="J201"/>
  <c r="F365" i="2"/>
  <c r="F11" l="1"/>
</calcChain>
</file>

<file path=xl/sharedStrings.xml><?xml version="1.0" encoding="utf-8"?>
<sst xmlns="http://schemas.openxmlformats.org/spreadsheetml/2006/main" count="4414" uniqueCount="672">
  <si>
    <t>Наименование</t>
  </si>
  <si>
    <t>ГРБС</t>
  </si>
  <si>
    <t>Рз</t>
  </si>
  <si>
    <t>ПР</t>
  </si>
  <si>
    <t>ЦСР</t>
  </si>
  <si>
    <t>ВР</t>
  </si>
  <si>
    <t>В С Е Г О</t>
  </si>
  <si>
    <t>ОТДЕЛ ПО ФИНАНСАМ, БЮДЖЕТУ  И МОБИЛИЗАЦИИ ДОХОДОВ АДМИНИСТРАЦИИ ПАНИНСКОГО МУНИЦИПАЛЬНОГО РАЙОНА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</si>
  <si>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</si>
  <si>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</si>
  <si>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</si>
  <si>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</si>
  <si>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Панинского муниципального района Воронежской области «Управление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района»</t>
  </si>
  <si>
    <t>39 4 00 00000</t>
  </si>
  <si>
    <t>39 0 00 00000</t>
  </si>
  <si>
    <t>39 1 00 00000</t>
  </si>
  <si>
    <t>Подпрограмма «Управление  муниципальными финансами»</t>
  </si>
  <si>
    <t>Основное мероприятие "Управление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района"</t>
  </si>
  <si>
    <t>39 1 01 00000</t>
  </si>
  <si>
    <t>11</t>
  </si>
  <si>
    <t>Резервные фонды</t>
  </si>
  <si>
    <t>39 1 01 80540</t>
  </si>
  <si>
    <t>СУММА (тыс.руб.)</t>
  </si>
  <si>
    <t>39 1 01 80550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</si>
  <si>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</si>
  <si>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</si>
  <si>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</si>
  <si>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«Создание условий для эффективного и ответственного управления муниципальными финансами, повышение устойчивости бюджетов муниципальных образований»</t>
  </si>
  <si>
    <t>39 2 00 00000</t>
  </si>
  <si>
    <t>Основное мероприятие "Выравнивание бюджетной обеспеченности муниципальных образований"</t>
  </si>
  <si>
    <t>39 2 01 00000</t>
  </si>
  <si>
    <t>39 2 01 82270</t>
  </si>
  <si>
    <t>Резервный фонд администрации Панинского муниципального района на финансовое обеспечение непредвиденных расходов (Иные бюджетные ассигнования)</t>
  </si>
  <si>
    <t>Резервный фонд администрации Панинского муниципального района на проведение аварийно восстановительных работ (Иные бюджетные ассигнования)</t>
  </si>
  <si>
    <t>Выравнивание бюджетной обеспеченности  поселений за счет областных средств (Межбюджетные трансферты)</t>
  </si>
  <si>
    <t>Выравнивание бюджетной обеспеченности  поселений за счет средств районного фонда (Межбюджетные трансферты)</t>
  </si>
  <si>
    <t>39 2 01 82280</t>
  </si>
  <si>
    <t>Основное мероприятие "Распределение прочих межбюджетных трансфертов"</t>
  </si>
  <si>
    <t>39 2 03 00000</t>
  </si>
  <si>
    <t>39 2 03 83300</t>
  </si>
  <si>
    <t>Иные межбюджетные трансферты (Межбюджетные трансферты)</t>
  </si>
  <si>
    <t>Подпрограмма «Обеспечение реализации муниципальной программы»</t>
  </si>
  <si>
    <t>Основное мероприятие "Финансовое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исполнителей"</t>
  </si>
  <si>
    <t>39 4 01 00000</t>
  </si>
  <si>
    <t>39 4 01 82010</t>
  </si>
  <si>
    <t>Расходы на обеспечение функций муниципальных органов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</si>
  <si>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(Закупка товаров, работ и услуг для обеспечения государственных (муниципальных) нужд)</t>
  </si>
  <si>
    <t>2021 год</t>
  </si>
  <si>
    <t>2022 год</t>
  </si>
  <si>
    <t>ОТДЕЛ КУЛЬТУРЫ И АРХИВНОГО ДЕЛА АДМИНИСТРАЦИИ ПАНИНСКОГО МУНИЦИПАЛЬНОГО РАЙОНА</t>
  </si>
  <si>
    <t>07</t>
  </si>
  <si>
    <t>03</t>
  </si>
  <si>
    <t>11 0 00 00000</t>
  </si>
  <si>
    <t>Муниципальная программа Панинского муниципального района Воронежской области «Развитие культуры и туризма»</t>
  </si>
  <si>
    <t>11 1 00 00000</t>
  </si>
  <si>
    <t>Подпрограмма «Развитие дополнительного образования в сфере культуры»</t>
  </si>
  <si>
    <t>Основное мероприятие "Финансовое обеспечение деятельности МКУ ДО "ДШИ" р.п. Панино"</t>
  </si>
  <si>
    <t>11 1 01 00000</t>
  </si>
  <si>
    <t>ОБРАЗОВАНИЕ</t>
  </si>
  <si>
    <t>Дополнительное образование детей</t>
  </si>
  <si>
    <t>11 1 01 00590</t>
  </si>
  <si>
    <t>Расходы на обеспечение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</si>
  <si>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</si>
  <si>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муниципальных учреждений (Иные бюджетные ассигнования)</t>
  </si>
  <si>
    <t>11 1 02 00000</t>
  </si>
  <si>
    <t>Основное мероприятие "Модернизация материально-технической базы, техническое оснащение учреждения"</t>
  </si>
  <si>
    <t>11 1 02 00590</t>
  </si>
  <si>
    <t>11 1 03 00000</t>
  </si>
  <si>
    <t>11 1 03 00590</t>
  </si>
  <si>
    <t>11 1 04 00000</t>
  </si>
  <si>
    <t>11 1 04 00590</t>
  </si>
  <si>
    <t>Основное мероприятие "Повышение квалификации преподавателей"</t>
  </si>
  <si>
    <t>08</t>
  </si>
  <si>
    <t>КУЛЬТУРА, КИНЕМАТОГРАФИЯ</t>
  </si>
  <si>
    <t>Культура</t>
  </si>
  <si>
    <t>11 2 00 00000</t>
  </si>
  <si>
    <t>11 2 01 00000</t>
  </si>
  <si>
    <t>Подпрограмма «Развитие культурнодосуговой деятельности и народного творчества»</t>
  </si>
  <si>
    <t>Расходы на обеспечение деятельности (оказание услуг) муниципальных учреждений (предоставление субсидий бюджетным, автономным учреждениям и иным некоммерческим организациям)</t>
  </si>
  <si>
    <t>11 2 01 00590</t>
  </si>
  <si>
    <t>11 2 02 00000</t>
  </si>
  <si>
    <t>11 2 02 00590</t>
  </si>
  <si>
    <t>11 2 03 00590</t>
  </si>
  <si>
    <t>Основное мероприятие "Организация и проведение культурно-массовых мероприятий, смотров, конкурсов, фестивалей, творческих отчетов самодеятельности народного творчества"</t>
  </si>
  <si>
    <t>11 2 03 00000</t>
  </si>
  <si>
    <t>11 2 04 00000</t>
  </si>
  <si>
    <t>11 2 04 00590</t>
  </si>
  <si>
    <t>11 2 05 00000</t>
  </si>
  <si>
    <t>11 2 05 00590</t>
  </si>
  <si>
    <t>11 2 06 00000</t>
  </si>
  <si>
    <t>11 2 06 00590</t>
  </si>
  <si>
    <t>Основное мероприятие "Мероприятия по сохранению, возрождению и развитию народных художественных промыслов и ремесел"</t>
  </si>
  <si>
    <t>11 2 08 00000</t>
  </si>
  <si>
    <t>11 2 08 00590</t>
  </si>
  <si>
    <t>11 3 00 00000</t>
  </si>
  <si>
    <t>11 3 01 00000</t>
  </si>
  <si>
    <t>Подпрограмма «Развитие и модернизация библиотечного дела»</t>
  </si>
  <si>
    <t>Основное мероприятие "Финансовое обеспечение деятельности МКУК "ПМЦБ"</t>
  </si>
  <si>
    <t>11 3 01 00590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</si>
  <si>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 (Закупка товаров, работ и услуг для обеспечения государственных (муниципальных) нужд)</t>
  </si>
  <si>
    <t>областные</t>
  </si>
  <si>
    <t>11 3 02 00000</t>
  </si>
  <si>
    <t>Основное мероприятие "Комплектование книжных фондов библиотек"</t>
  </si>
  <si>
    <t>11 3 02 00590</t>
  </si>
  <si>
    <t>11 3 03 00000</t>
  </si>
  <si>
    <t>Основное мероприятие "Развитие и модернизация библиотечного дела, внедрение новых технологий и форм деятельности"</t>
  </si>
  <si>
    <t>11 3 04 00000</t>
  </si>
  <si>
    <t>11 3 04 00590</t>
  </si>
  <si>
    <t>11 3 03 00590</t>
  </si>
  <si>
    <t>Основное мероприятие "Организация и проведение мероприятий"</t>
  </si>
  <si>
    <t>11 3 05 00000</t>
  </si>
  <si>
    <t>11 3 05 00590</t>
  </si>
  <si>
    <t>Основное мероприятие "Финансовое обеспечение деятельности музея"</t>
  </si>
  <si>
    <t>11 3 06 00000</t>
  </si>
  <si>
    <t>11 3 06 00590</t>
  </si>
  <si>
    <t>Основное мероприятие "Повышение квалификации работников библиотек"</t>
  </si>
  <si>
    <t>11 4 00 00000</t>
  </si>
  <si>
    <t>11 4 01 00000</t>
  </si>
  <si>
    <t>11 6 00 00000</t>
  </si>
  <si>
    <t>11 6 01 00000</t>
  </si>
  <si>
    <t>Подпрограмма «Развитие туризма»</t>
  </si>
  <si>
    <t>Основное мероприятие "Содействие развитию внутреннего и въездного туризма на территории Панинского муниципального района"</t>
  </si>
  <si>
    <t>11 6 01 00590</t>
  </si>
  <si>
    <t>04</t>
  </si>
  <si>
    <t>Другие вопросы в области культуры, кинематографии</t>
  </si>
  <si>
    <t>Подпрограмма «Обеспечение учета и отчетности в муниципальных учреждениях культуры»</t>
  </si>
  <si>
    <t>11 4 01 00590</t>
  </si>
  <si>
    <t>11 5 00 00000</t>
  </si>
  <si>
    <t>Подпрограмма «Содержание и обеспечение деятельности аппарата отдела культуры и архивного дела администрации муниципального района»</t>
  </si>
  <si>
    <t>11 5 01 00000</t>
  </si>
  <si>
    <t>Администрация Панинского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</si>
  <si>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</si>
  <si>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59 0 00 00000</t>
  </si>
  <si>
    <t>59 1 00 00000</t>
  </si>
  <si>
    <t>Основное мероприятие "Финансовое обеспечение деятельности контрольного органа Совета народных депутатов Панинского муниципального района"</t>
  </si>
  <si>
    <t>59 1 02 00000</t>
  </si>
  <si>
    <t>59 1 02 82010</t>
  </si>
  <si>
    <t>ВСЕГО</t>
  </si>
  <si>
    <t>Основное мероприятие "Финансовое обеспечение деятельности МКУ Панинский "ЦООДОМС"</t>
  </si>
  <si>
    <t>59 1 03 00000</t>
  </si>
  <si>
    <t>59 1 03 00590</t>
  </si>
  <si>
    <t>13</t>
  </si>
  <si>
    <t>Другие общегосударственные вопросы</t>
  </si>
  <si>
    <t>Мероприятия по обеспечению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</si>
  <si>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</si>
  <si>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Подпрограмма «Содействие развитию муниципальных образований и месстного самоуправления»</t>
  </si>
  <si>
    <t>59 2 00 00000</t>
  </si>
  <si>
    <t>Основное мероприятие "Реализация муниципальной политики в сфере социально-экономического развития муниципальных обраований"</t>
  </si>
  <si>
    <t>59 2 01 00000</t>
  </si>
  <si>
    <t>59 2 01 82130</t>
  </si>
  <si>
    <t>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</si>
  <si>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</si>
  <si>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</si>
  <si>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Панинского муниципального района Воронежской области «Муниципальное управление и гражданское общество»</t>
  </si>
  <si>
    <t>10 0 00 00000</t>
  </si>
  <si>
    <t>10 2 00 00000</t>
  </si>
  <si>
    <t>НАЦИОНАЛЬНАЯ ЭКОНОМИКА</t>
  </si>
  <si>
    <t>Сельское хозяйство и рыболовство</t>
  </si>
  <si>
    <t>05</t>
  </si>
  <si>
    <t>Муниципальная программа Панинского муниципального района Воронежской области "Муниципальное управление и гражданское общество"</t>
  </si>
  <si>
    <t>Подпрограмма "Обеспечение реализации муниципальной программы"</t>
  </si>
  <si>
    <t>Муниципальная программа Панинского муниципального района Воронежской области "Защита населения и территории Панинского муниципального района Воронежской области от чрезвычйных ситуаций"</t>
  </si>
  <si>
    <t>Муниципальная программа Панинского муниципального района Воронежской области «Экономическое развитие и инновационная экономика"</t>
  </si>
  <si>
    <t>15 0 00 00000</t>
  </si>
  <si>
    <t>Подпрограмма " Развитие сельского хозяйства и регулирование рынка сельскохозяйственной продукции, сырья и продовольствия"</t>
  </si>
  <si>
    <t>15 2 00 00000</t>
  </si>
  <si>
    <t>15 2 01 00000</t>
  </si>
  <si>
    <t>15 2 01 00590</t>
  </si>
  <si>
    <t xml:space="preserve"> Расходы на обеспечение деятельности (оказание услуг) муниципальных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</si>
  <si>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 (Закупка товаров, работ и услуг для обеспечения государственных (муниципальных) нужд)</t>
  </si>
  <si>
    <t>10 1 00 00000</t>
  </si>
  <si>
    <t>Подпрограмма "Развитие и модернизация защиты населения от уграз чрезвычайных ситуаций и пожаров"</t>
  </si>
  <si>
    <t>10 1 00 81050</t>
  </si>
  <si>
    <t>10 1 00 81040</t>
  </si>
  <si>
    <t>Обеспечение деятельности ЕДДС муниципального района по совершенствованию мониторинга и прогнозирования ЧС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</si>
  <si>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ЕДДС муниципального района по совершенствованию мониторинга и прогнозирования ЧС (Закупка товаров, работ и услуг для обеспечения государственных (муниципальных) нужд)</t>
  </si>
  <si>
    <t>Профилактика терроризма и экстремизма (Закупка товаров, работ и услуг для обеспечения государственных (муниципальных) нужд)</t>
  </si>
  <si>
    <t>Проведение различных мероприятий связанных с предупреждением в области ГО и ЧС (Закупка товаров, работ и услуг для обеспечения государственных (муниципальных) нужд)</t>
  </si>
  <si>
    <t>10 2 00 81060</t>
  </si>
  <si>
    <t>02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</si>
  <si>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</si>
  <si>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 "Финансовое обеспечение деятельности администрации Панинского муниципального района"</t>
  </si>
  <si>
    <t>59 1 01 00000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</si>
  <si>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</si>
  <si>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59 1 01 82010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</si>
  <si>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</si>
  <si>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 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</si>
  <si>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(Иные бюджетные ассигнования)</t>
  </si>
  <si>
    <t>12</t>
  </si>
  <si>
    <t>Другие вопросы в области национальной экономики</t>
  </si>
  <si>
    <t>Основное мероприятие "Реализация муниципальной политики в сферре социально-экономического развития муниципальных образований"</t>
  </si>
  <si>
    <t>Ежегодные членские взносы в ассоциацию " Совет муниципальных образований"  (Закупка товаров, работ и услуг для обеспечения государственных (муниципальных) нужд)</t>
  </si>
  <si>
    <t>Мобилизационная подготовка экономики</t>
  </si>
  <si>
    <t>НАЦИОНАЛЬНАЯ ОБОРОНА</t>
  </si>
  <si>
    <t>59 1 04 82140</t>
  </si>
  <si>
    <t>59 1 04 00000</t>
  </si>
  <si>
    <t>Основное мероприятие "Защита объектов информатизации"</t>
  </si>
  <si>
    <t>Аттестация автоматизированного рабочего места и ежегодный контроль эффективности мер защиты объектов информатизации (Закупка товаров, работ и услуг для обеспечения государственных (муниципальных) нужд)</t>
  </si>
  <si>
    <t>59 2 01 82320</t>
  </si>
  <si>
    <t>59 2 02 00000</t>
  </si>
  <si>
    <t>Основное мероприятие "Содействие занятости населения в поселениях Панинского муниципального района"</t>
  </si>
  <si>
    <t>59 2 02 78430</t>
  </si>
  <si>
    <t>Осуществление муниципального жилищного контроля (Закупка товаров, работ и услуг для обеспечения государственных (муниципальных) нужд)</t>
  </si>
  <si>
    <t>59 2 01 82120</t>
  </si>
  <si>
    <t>ОХРАНА ОКРУЖАЮЩЕЙ СРЕДЫ</t>
  </si>
  <si>
    <t>Охрана объектов растительного и животного мира и среды их обитания</t>
  </si>
  <si>
    <t>Подпрограмма "Охрана окружающей среды"</t>
  </si>
  <si>
    <t>59 4 00 00000</t>
  </si>
  <si>
    <t>59 4 01 00000</t>
  </si>
  <si>
    <t>Основное мероприятие "Регулирование качества окружения среды"</t>
  </si>
  <si>
    <t>Строительство межмуниципального экологического отходоперерабатывающего комплекса на территории Панинского муниципального района  (Закупка товаров, работ и услуг для обеспечения государственных (муниципальных) нужд)</t>
  </si>
  <si>
    <t>Основное мероприятие "Биологическое разнообразие"</t>
  </si>
  <si>
    <t>59 4 02 00000</t>
  </si>
  <si>
    <t>Проведение акций, мероприятий, в том числе, в школах, в связи с ежегодным всемирным днем окружающей среды (5 июня)  (Закупка товаров, работ и услуг для обеспечения государственных (муниципальных) нужд)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</si>
  <si>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</si>
  <si>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</si>
  <si>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</si>
  <si>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</si>
  <si>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Подпрограмма "Развитие СО НКО, системы ТОС и гражданского общества"</t>
  </si>
  <si>
    <t>59 3 00 00000</t>
  </si>
  <si>
    <t>59 3 01 00000</t>
  </si>
  <si>
    <t>59 3 02 00000</t>
  </si>
  <si>
    <t>Основное мероприятие "Социальная поддержка граждан"</t>
  </si>
  <si>
    <t>Улучшение качества жизни пожилых людей в Панинском муниципальном районе, обеспечение мер социальных гарантий муниципальных служащих в связи с выходом на пенсию (Социальное обеспечение и иные выплаты населению)</t>
  </si>
  <si>
    <t>59 3 02 82210</t>
  </si>
  <si>
    <t>Основное мероприятие "Оранизция правовой и социальной работы по защите прав и интересов ветеранов и инвалидов войны и труда"</t>
  </si>
  <si>
    <t>59 3 01 82220</t>
  </si>
  <si>
    <t>Организация правовой и социальной работы по защите прав и интересов ветеранов и инвалидов войны и труда  (Предоставление субсидий бюджетным, автономным учреждениям и иным некоммерческим организациям)</t>
  </si>
  <si>
    <t>Муниципальная программа Панинского муниципального района Воронежской области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</si>
  <si>
    <t>Подпрограмма "Финансовое обеспечение муниципальных образований Панинского муниципального района для исполнения переданных полномочий"</t>
  </si>
  <si>
    <t>39 3 00 00000</t>
  </si>
  <si>
    <t>39 3 01 00000</t>
  </si>
  <si>
    <t>Расходы на создание и организацию   деятельности комиссий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</si>
  <si>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создание и организацию   деятельности комиссий по делам несовершеннолетних и защите их прав (Закупка товаров, работ и услуг для обеспечения государственных (муниципальных) нужд)</t>
  </si>
  <si>
    <t>39 3 01 78080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</si>
  <si>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созданию и организации деятельности комиссий по делам несовершеннолетних и защите их  прав"</t>
  </si>
  <si>
    <t>39 3 02 00000</t>
  </si>
  <si>
    <t>39 3 02 78090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</si>
  <si>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</si>
  <si>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(Закупка товаров, работ и услуг для обеспечения государственных (муниципальных) нужд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</si>
  <si>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</si>
  <si>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39 3 03 00000</t>
  </si>
  <si>
    <t>39 3 03 78470</t>
  </si>
  <si>
    <t>Расходы на создание и организацию   деятельности административных комиссий (Закупка товаров, работ и услуг для обеспечения государственных (муниципальных) нужд</t>
  </si>
  <si>
    <t>Расходы на создание и организацию  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</si>
  <si>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"Предоставление бюджету Панинского муниципального района субвенций на создание и организацию деятельности административных комиссий"</t>
  </si>
  <si>
    <t>Обеспечение проведения выборов и референдумов</t>
  </si>
  <si>
    <t>15 1 00 00000</t>
  </si>
  <si>
    <t>15 1 01 00000</t>
  </si>
  <si>
    <t>15 1 01 82150</t>
  </si>
  <si>
    <t>15 2 02 00000</t>
  </si>
  <si>
    <t>Эпизоотическое и ветеринарно-санитарное благополучия Панинского муниципального района</t>
  </si>
  <si>
    <t>Обеспечение проведения противоэпизотических мероприятий (Закупка товаров, работ и услуг для обеспечения государственных (муниципальных) нужд)</t>
  </si>
  <si>
    <t>15 3 00 00000</t>
  </si>
  <si>
    <t>15 3 01 00000</t>
  </si>
  <si>
    <t>15 3 01 L0180</t>
  </si>
  <si>
    <t>Комплексное развитие сельских территорий на период 2020-2025 годов</t>
  </si>
  <si>
    <t>Улучшение жилищных условий граждан, проживающих на сельских территорях Панинского муниципального района</t>
  </si>
  <si>
    <t>Улучшение жилищных условий граждан, проживающих на сельских территориях Панинского муниципального района (Социальное обеспечение и иные выплаты населению)</t>
  </si>
  <si>
    <t>15 4 01 00000</t>
  </si>
  <si>
    <t>15 4 01 70370</t>
  </si>
  <si>
    <t>15 4 00 00000</t>
  </si>
  <si>
    <t>15 4 01 70380</t>
  </si>
  <si>
    <t>Защита прав потребителей на территории Панинского муниципального района Воронежской области</t>
  </si>
  <si>
    <t>Изготовление стенда для размещения в здани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</si>
  <si>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Информирование населения через СМИ и на официальном сайте администрации Панинского муниципального района, размещение на стендах в здании администрации информации о некачественных и опасных товарах и услугах в случае обнаружения их на потребительском рынке, о типичных нарушениях прав потребителей, нормах действующего законодательства РФ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</si>
  <si>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59 4 02 82160</t>
  </si>
  <si>
    <t>ЖИЛИЩНО-КОММУНАЛЬНОЕ ХОЗЯЙСТВО</t>
  </si>
  <si>
    <t>Благоустройство</t>
  </si>
  <si>
    <t>15 3 02 00000</t>
  </si>
  <si>
    <t>Обустройство территорий(Межбюджетные трансферты)</t>
  </si>
  <si>
    <t>15 3 02 78070</t>
  </si>
  <si>
    <t>Основное мероприятие "Обустройство территорий"</t>
  </si>
  <si>
    <t>11 2 02 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</si>
  <si>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</si>
  <si>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05 0 00 00000</t>
  </si>
  <si>
    <t>05 1 00 00000</t>
  </si>
  <si>
    <t xml:space="preserve">05 1 01 00000 </t>
  </si>
  <si>
    <t>05 1 01 L4970</t>
  </si>
  <si>
    <t>Подпрограмма "Доступное  и комфортное жилье "</t>
  </si>
  <si>
    <t>Основное мероприятие "Создание условий для обеспечения доступным и комфортным жильем населения Панинского района"</t>
  </si>
  <si>
    <t>Обеспечение жильем молодых семей (Социальное обеспечение и иные выплаты населению)</t>
  </si>
  <si>
    <t>Другие вопросы в области жилищно-коммунального хозяйства</t>
  </si>
  <si>
    <t>05 1 02 00000</t>
  </si>
  <si>
    <t>Основное мероприятие "Создание условий для обеспечения качественными жилищно-коммунальными услугами населения Панинского муниципального района"</t>
  </si>
  <si>
    <t>05 2 00 00000</t>
  </si>
  <si>
    <t>05 2 01 00000</t>
  </si>
  <si>
    <t>05 2 01 78670</t>
  </si>
  <si>
    <t>05 2 01 78140</t>
  </si>
  <si>
    <t>Подпрограмма "Энергосбережение и повышение энергетической эффективности в Панинском муниципальном районе Воронежской области "</t>
  </si>
  <si>
    <t>Энергетическое обследование объектов социальной сферы и жилого фонда с разработкой проектных решений по повышению энергетической эффективности зданий и сооружений и их реализацией (Межбюджетные трансферты)</t>
  </si>
  <si>
    <t>05 3 00 00000</t>
  </si>
  <si>
    <t>05 3 01 00000</t>
  </si>
  <si>
    <t>05 3 01 78850</t>
  </si>
  <si>
    <t>Дорожное хозяйство (дорожные фонды)</t>
  </si>
  <si>
    <t>Подпрограмма "Развитие транспортной системы Панинского муниципального района Воронежской области "</t>
  </si>
  <si>
    <t>Основное мероприятие "Качественные и безопасные дороги в населенных пунктах Панинского муниципального района"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</si>
  <si>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(Межбюджетные трансферты)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</si>
  <si>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(Закупка товаров, работ и услуг для обеспечения государственных (муниципальных) нужд)</t>
  </si>
  <si>
    <t>05 3 01 82110</t>
  </si>
  <si>
    <t>Транспорт</t>
  </si>
  <si>
    <t>05 3 02 00000</t>
  </si>
  <si>
    <t>05 3 02 80170</t>
  </si>
  <si>
    <t>Основное мероприятие "Мероприятия направленные на поддержку внутримуниципальных пассажирских перевозок"</t>
  </si>
  <si>
    <t>Организация внутримуниципальных перевозок пассажиров и бигажа транспортом общего пользования (Предоставление субсидий бюджетным, автономным учреждениям и иным некоммерческим организациям)</t>
  </si>
  <si>
    <t>05 4 00 00000</t>
  </si>
  <si>
    <t>05 4 02 00000</t>
  </si>
  <si>
    <t>05 4 02 78810</t>
  </si>
  <si>
    <t>Подпрограмма "Строительство, реконструкция, капитальный ремонт объектов социальной сферы Панинского муниципального района Воронежской области "</t>
  </si>
  <si>
    <t>Основное мероприятие "Капитальный и текущий ремонт"</t>
  </si>
  <si>
    <t>Капитальный и текущий ремонт объектов Панинского муниципального района (Закупка товаров, работ и услуг для обеспечения государственных (муниципальных) нужд)</t>
  </si>
  <si>
    <t>05 4 01 00000</t>
  </si>
  <si>
    <t>05 4 01 78440</t>
  </si>
  <si>
    <t>Основное мероприятие "Строительство объектов"</t>
  </si>
  <si>
    <t>Организация проведения оплачиваемых общественных работ  (Межбюджетные трансферты)</t>
  </si>
  <si>
    <t>Организация проведения оплачиваемых общественных работ (Межбюджетные трансферты)</t>
  </si>
  <si>
    <t>ОТДЕЛ ПО ОБРАЗОВАНИЮ, ОПЕКЕ, ПОПЕЧИТЕЛЬСТВУ, СПОРТУ И РАБОТЕ С МОЛОДЕЖЬЮ АДМИНИСТРАЦИИ ПАНИНСКОГО МУНИЦИПАЛЬНОГО РАЙОНА</t>
  </si>
  <si>
    <t>Муниципальная программа Панинского муниципального района Воронежской области «Развитие образования»</t>
  </si>
  <si>
    <t>02 0 00 00000</t>
  </si>
  <si>
    <t>02 9 00 00000</t>
  </si>
  <si>
    <t>Подпрограмма «Повышение доступности и качества общего образования»</t>
  </si>
  <si>
    <t>02 2 00 00000</t>
  </si>
  <si>
    <t>02 2 09 00000</t>
  </si>
  <si>
    <t>Подпрограмма «Дети-сироты и дети, нуждающиеся в особой защите государства»</t>
  </si>
  <si>
    <t>02 9 05 00000</t>
  </si>
  <si>
    <t>02 9 05 78390</t>
  </si>
  <si>
    <t>Дошкольное образование</t>
  </si>
  <si>
    <t>02 1 00 00000</t>
  </si>
  <si>
    <t>02 1 01 00000</t>
  </si>
  <si>
    <t>02 1 01 78290</t>
  </si>
  <si>
    <t>Расходы на выполнение переданных полномочий по организации и осуществлению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</si>
  <si>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организации и осуществлению деятельности по опеке и попечительству(Закупка товаров, работ и услуг для обеспечения государственных (муниципальных) нужд)</t>
  </si>
  <si>
    <t>Подпрограмма «Повышение доступности и качества дошкольного образования»</t>
  </si>
  <si>
    <t>Основное мероприятие "Расходы на обеспечение деятельности (оказание услуг) дошкольных учреждений"</t>
  </si>
  <si>
    <t>Финансовое обеспечение деятельности дошкольных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</si>
  <si>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дошкольных учреждений (Закупка товаров, работ и услуг для обеспечения государственных (муниципальных) нужд)</t>
  </si>
  <si>
    <t>Основное мероприятие "Субвенция на выполнение переданных полномочий по организации и осуществлению деятельности по опеке и попечительству"</t>
  </si>
  <si>
    <t>Общее образование</t>
  </si>
  <si>
    <t>02 2 09 78120</t>
  </si>
  <si>
    <t>Основное мероприятие " Финансовое обеспечение деятельности ОУ "</t>
  </si>
  <si>
    <t>Финансовое обеспечение деятельности общеобразовательных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</si>
  <si>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общеобразовательных учреждений (Закупка товаров, работ и услуг для обеспечения государственных (муниципальных) нужд)</t>
  </si>
  <si>
    <t>02 2 09 71630</t>
  </si>
  <si>
    <t>Расходы на материально-техническое оснащение (Закупка товаров, работ и услуг для обеспечения государственных (муниципальных) нужд)</t>
  </si>
  <si>
    <t>02 2 07 00000</t>
  </si>
  <si>
    <t>02 2 07 78130</t>
  </si>
  <si>
    <t>Основное мероприятие " Охрана жизни и здоровья детей "</t>
  </si>
  <si>
    <t>02 2 Е1 51690</t>
  </si>
  <si>
    <t>02 2 Е1 00000</t>
  </si>
  <si>
    <t>02 2 Е4 00000</t>
  </si>
  <si>
    <t>02 2 Е4 52100</t>
  </si>
  <si>
    <t>Основное мероприятие " Региональный проект «Современная школа» 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</si>
  <si>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 (Закупка товаров, работ и услуг для обеспечения государственных (муниципальных) нужд)</t>
  </si>
  <si>
    <t>Основное мероприятие " Региональный проект «Цифровая образовательная среда» 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</si>
  <si>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 (Закупка товаров, работ и услуг для обеспечения государственных (муниципальных) нужд)</t>
  </si>
  <si>
    <t>02 2 10 00000</t>
  </si>
  <si>
    <t>02 2 10 78120</t>
  </si>
  <si>
    <t>02 2 10 78320</t>
  </si>
  <si>
    <t>02 2 10 78130</t>
  </si>
  <si>
    <t>Субсидия на обеспечение молочной продукцией  (Закупка товаров, работ и услуг для обеспечения государственных (муниципальных) нужд)</t>
  </si>
  <si>
    <t>Основное мероприятие " Предоставление субсидий бюджетным организациям"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</si>
  <si>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(Предоставление субсидий бюджетным, автономным учреждениям и иным некоммерческим организациям)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</si>
  <si>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(Предоставление субсидий бюджетным, автономным учреждениям и иным некоммерческим организациям)</t>
  </si>
  <si>
    <t xml:space="preserve">07 </t>
  </si>
  <si>
    <t>Молодежная политика</t>
  </si>
  <si>
    <t>02 4 00 00000</t>
  </si>
  <si>
    <t>02 4 01 00000</t>
  </si>
  <si>
    <t>02 4 01 78410</t>
  </si>
  <si>
    <t>02 4 01 78320</t>
  </si>
  <si>
    <t>Расходы на оздоровление детей (Социальное обеспечение и иные выплаты населению)</t>
  </si>
  <si>
    <t>Субсидия на организацию отдыха и оздоровления детей  (Закупка товаров, работ и услуг для обеспечения государственных (муниципальных) нужд)</t>
  </si>
  <si>
    <t>Подпрограмма «Создание условий для организации отдыха и оздоровления детей и молодежи»</t>
  </si>
  <si>
    <t>Основное мероприятие " Организация и финансирование воспитательной работы, содержательного досуга и отдыха детей в период оздоровительной компании "</t>
  </si>
  <si>
    <t>Охрана семьи и детства</t>
  </si>
  <si>
    <t>02 9 01 00000</t>
  </si>
  <si>
    <t xml:space="preserve">02 9 02 00000 </t>
  </si>
  <si>
    <t>02 9 03 00000</t>
  </si>
  <si>
    <t>02 9 04 00000</t>
  </si>
  <si>
    <t>02 9 01 52600</t>
  </si>
  <si>
    <t>02 9 02 78541</t>
  </si>
  <si>
    <t>02 9 03 78543</t>
  </si>
  <si>
    <t>02 9 04 78542</t>
  </si>
  <si>
    <t>Основное мероприятие "Субвенция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семью"</t>
  </si>
  <si>
    <t>Основное мероприятие "Субвенция бюджету муниципального образования на обеспечение выплат приемной семье на содержание подопечных детей"</t>
  </si>
  <si>
    <t>Основное мероприятие "Субвенция бюджету муниципального образования на обеспечение выплат семьям опекунов на содержание подопечных детей"</t>
  </si>
  <si>
    <t>Основное мероприятие "Субвенция бюджету муниципального образования на обеспечение выплаты вознаграждения, причитающегося приемному родителю"</t>
  </si>
  <si>
    <t>Расходы на компенсацию, выплачиваемую родителям (законным представителям) в целях материальной поддержки воспитания и обучения детей(Социальное обеспечение и иные выплаты населению)</t>
  </si>
  <si>
    <t>02 9 06 78150</t>
  </si>
  <si>
    <t>Вознаграждение причитающееся приемному родителю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</si>
  <si>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Выплаты семьям опекунов на содержание подопечных детей (Социальное обеспечение и иные выплаты населению)</t>
  </si>
  <si>
    <t>Выплаты приемной семье на содержание подопечных детей (Социальное обеспечение и иные выплаты населению)</t>
  </si>
  <si>
    <t>Выплата единовременного пособия при всех формах устройства детей, лишенных родительского попечения, в семью (Социальное обеспечение и иные выплаты населению)</t>
  </si>
  <si>
    <t>02 9 06 00000</t>
  </si>
  <si>
    <t>02 2 01 00000</t>
  </si>
  <si>
    <t>02 2 03 00000</t>
  </si>
  <si>
    <t>Основное мероприятие "Повышение качества образования через развитие независимых форм оценивания и реализацию мероприятий, направленных на проведение мониторинга достижений учащихся"</t>
  </si>
  <si>
    <t>02 2 04 00000</t>
  </si>
  <si>
    <t>Основное мероприятие "Информатизация школ"</t>
  </si>
  <si>
    <t>02 2 05 00000</t>
  </si>
  <si>
    <t>Основное мероприятие "Укрепление материально-технической базы ОУ, оптимизация сети ОУ"</t>
  </si>
  <si>
    <t>02 2 06 00000</t>
  </si>
  <si>
    <t>Основное мероприятие "Обеспечение противопожарной безопасности"</t>
  </si>
  <si>
    <t>Основное мероприятие "Школьный автобус"</t>
  </si>
  <si>
    <t>02 2 08 00000</t>
  </si>
  <si>
    <t>02 3 00 00000</t>
  </si>
  <si>
    <t>02 3 02 00000</t>
  </si>
  <si>
    <t>Основное мероприятие " Предоставление субсидий бюджетным учреждениям"</t>
  </si>
  <si>
    <t>02 5 00 00000</t>
  </si>
  <si>
    <t>02 5 01 00000</t>
  </si>
  <si>
    <t>Подпрограмма «Молодежь»</t>
  </si>
  <si>
    <t>Основное мероприятие "Вовлечение молодежи в социальную политику"</t>
  </si>
  <si>
    <t>Подпрограмма «Подготовка молодежи к службе в ВС РФ»</t>
  </si>
  <si>
    <t>Основное мероприятие "Допризывная подготовка молодежи к службе в Вооруженных Силах Российской Федерации"</t>
  </si>
  <si>
    <t>02 6 00 00000</t>
  </si>
  <si>
    <t>02 6 01 00000</t>
  </si>
  <si>
    <t>02 7 00 00000</t>
  </si>
  <si>
    <t>Подпрограмма «Обеспечение деятельности МКУ Панинская "ЦБУО" и ЦУВР»</t>
  </si>
  <si>
    <t>02 7 01 00000</t>
  </si>
  <si>
    <t>02 8 00 00000</t>
  </si>
  <si>
    <t>Подпрограмма «Обеспечение и реализация муниципальной программы "Развитие образования"»</t>
  </si>
  <si>
    <t>Основное мероприятие "Расходы на обеспечение функций муниципальных органов"</t>
  </si>
  <si>
    <t>02 8 01 00000</t>
  </si>
  <si>
    <t>Расходы на приобретение подвижных многофункциональных культурных центров (автоклубах) (предоставление субсидий бюджетным, автономным учреждениям и иным некоммерческим организациям)</t>
  </si>
  <si>
    <t>11 3 01 78950</t>
  </si>
  <si>
    <t>Комплектование книжных фондов (Закупка товаров, работ и услуг для обеспечения государственных (муниципальных) нужд)</t>
  </si>
  <si>
    <t>02 1 01 00590</t>
  </si>
  <si>
    <t>Расходы на обеспечение деятельности (оказание услуг) муниципальных учреждений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</si>
  <si>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общеобразовательных учреждений (Закупка товаров, работ и услуг для обеспечения государственных (муниципальных) нужд)</t>
  </si>
  <si>
    <t>02 2 09 80020</t>
  </si>
  <si>
    <t>Мероприятия по обеспечению деятельности общеобразовательных учреждений (Иные бюджетные ассигнования)</t>
  </si>
  <si>
    <t>02 2 05 83000</t>
  </si>
  <si>
    <t>Мероприятия по укреплению материально-технической базы образовательных учреждений (Закупка товаров, работ и услуг для обеспечения государственных (муниципальных) нужд)</t>
  </si>
  <si>
    <t>02 2 08 80040</t>
  </si>
  <si>
    <t>Мероприятия по развитию системы «Школьный автобус»  (Закупка товаров, работ и услуг для обеспечения государственных (муниципальных) нужд)</t>
  </si>
  <si>
    <t>02 2 06 80050</t>
  </si>
  <si>
    <t>Мероприятия по обеспечению  противопожарной безопасности общеобразовательных учреждений (Закупка товаров, работ и услуг для обеспечения государственных (муниципальных) нужд)</t>
  </si>
  <si>
    <t>02 2 04 80060</t>
  </si>
  <si>
    <t>Мероприятия по информатизации  школ (Закупка товаров, работ и услуг для обеспечения государственных (муниципальных) нужд)</t>
  </si>
  <si>
    <t>02 2 03 80070</t>
  </si>
  <si>
    <t>Мероприятия по проведению  государственной аттестации выпускников школ (Закупка товаров, работ и услуг для обеспечения государственных (муниципальных) нужд)</t>
  </si>
  <si>
    <t>02 2 07 80080</t>
  </si>
  <si>
    <t>Мероприятия по охране жизни и здоровья детей   (Закупка товаров, работ и услуг для обеспечения государственных (муниципальных) нужд)</t>
  </si>
  <si>
    <t>02 2 01 80090</t>
  </si>
  <si>
    <t>Мероприятие Одаренные дети  (Закупка товаров, работ и услуг для обеспечения государственных (муниципальных) нужд)</t>
  </si>
  <si>
    <t>Мероприятие Одаренные дети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</si>
  <si>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02 2 10 80100</t>
  </si>
  <si>
    <t>Предоставление субсидий бюджетным учреждениям (Предоставление субсидий бюджетным, автономным учреждениям и иным некоммерческим организациям)</t>
  </si>
  <si>
    <t>02 3 02 80100</t>
  </si>
  <si>
    <t>02 4 01 80110</t>
  </si>
  <si>
    <t>Мероприятия по проведению оздоровительной кампании детей (Социальное обеспечение и иные выплаты населению)</t>
  </si>
  <si>
    <t>Мероприятия по организации отдыха и оздоровления детей и молодежи (Закупка товаров, работ и услуг для обеспечения государственных (муниципальных) нужд)</t>
  </si>
  <si>
    <t>Мероприятия по организации отдыха и оздоровления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</si>
  <si>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02 5 01 80120</t>
  </si>
  <si>
    <t>Мероприятия  в рамках подпрограммы «Молодежь» (Закупка товаров, работ и услуг для обеспечения государственных (муниципальных) нужд)</t>
  </si>
  <si>
    <t>02 5 01 80160</t>
  </si>
  <si>
    <t>Мероприятия, связанные с вовлечением  молодежи в социальную практику(Закупка товаров, работ и услуг для обеспечения государственных (муниципальных) нужд)</t>
  </si>
  <si>
    <t>02 6 01 82190</t>
  </si>
  <si>
    <t>Мероприятия по подготовке молодежи к службе  в Вооруженных Силах Российской Федерации  (Закупка товаров, работ и услуг для обеспечения государственных (муниципальных) нужд)</t>
  </si>
  <si>
    <t>Другие вопросы в области образования</t>
  </si>
  <si>
    <t>02 8 01 82010</t>
  </si>
  <si>
    <t>Расходы на обеспечение функций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</si>
  <si>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(Разработка, закупка и ремонт вооружений, военной и специальной техники, продукции производственно-технического назначения и имущества)</t>
  </si>
  <si>
    <t>Расходы на обеспечение функций муниципальных органов (Иные бюджетные ассигнования)</t>
  </si>
  <si>
    <t>02 7 01 00590</t>
  </si>
  <si>
    <t>Расходы на обеспечение деятельности (оказание услуг) муниципальных учреждений (Разработка, закупка и ремонт вооружений, военной и специальной техники, продукции производственно-технического назначения и имущества)</t>
  </si>
  <si>
    <t>13 0 00 00000</t>
  </si>
  <si>
    <t>ФИЗИЧЕСКАЯ КУЛЬТУРА И СПОРТ</t>
  </si>
  <si>
    <t>Массовый спорт</t>
  </si>
  <si>
    <t>Муниципальная программа Панинского муниципального района Воронежской области «РАЗВИТИЕ ФИЗИЧЕСКОЙ КУЛЬТУРЫ И СПОРТА»</t>
  </si>
  <si>
    <t>Основное мероприятие " Организация и проведение физкультурно-оздоровительной и спортивно-массовой работы с обучающимися"</t>
  </si>
  <si>
    <t>13 0 01 00000</t>
  </si>
  <si>
    <t>13 0 02 00000</t>
  </si>
  <si>
    <t>Основное мероприятие " Участие в областных и всероссийских спортивно-массовых мероприятиях"</t>
  </si>
  <si>
    <t>Основное мероприятие " Финансовое обеспечение деятельности объектов физической культуры и спорта"</t>
  </si>
  <si>
    <t>13 0 05 00000</t>
  </si>
  <si>
    <t>13 0 05 80100</t>
  </si>
  <si>
    <t>13 0 01 82250</t>
  </si>
  <si>
    <t>Мероприятия в области физической культуры и спорта "Закупка товаров, работ и услуг для обеспечения государственных (муниципальных) нужд"</t>
  </si>
  <si>
    <t>13 0 02 82250</t>
  </si>
  <si>
    <t>08 0 00 00000</t>
  </si>
  <si>
    <t>08 1 00 00000</t>
  </si>
  <si>
    <t>08 1 12 00000</t>
  </si>
  <si>
    <t>08 1 14 00000</t>
  </si>
  <si>
    <t>08 1 17 00000</t>
  </si>
  <si>
    <t>08 1 12 78430</t>
  </si>
  <si>
    <t>Муниципальная программа Панинского муниципального района Воронежской области  "Обеспечение общественного порядка и противодействие преступности"</t>
  </si>
  <si>
    <t>Подпрограмма «Профилактика правонарушений на территории Панинского муниципального района Воронежской области»</t>
  </si>
  <si>
    <t>08 1 14 80190</t>
  </si>
  <si>
    <t>Мероприятия по укреплению гражданского единства и гармонизация межнациональных отношений "Закупка товаров, работ и услуг для обеспечения государственных (муниципальных) нужд"</t>
  </si>
  <si>
    <t>08 1 17 80081</t>
  </si>
  <si>
    <t>Мероприятия по приобретению светоотражающих наклеек для школьников начальных классов "Закупка товаров, работ и услуг для обеспечения государственных (муниципальных) нужд"</t>
  </si>
  <si>
    <t>08 1 08 82250</t>
  </si>
  <si>
    <t>08 1 08 00000</t>
  </si>
  <si>
    <t>Основное мероприятие "Укрепление гражданского единства и гармонизация межнациональных отношений"</t>
  </si>
  <si>
    <r>
      <t>Организация временного трудоустройства несовершеннолетних граждан в возрасте от 14 до 18 лет в свободное от учебы время, безработных граждан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>"</t>
    </r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</si>
  <si>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</si>
  <si>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Основное мероприятие " Проведение соревнований по различным видам спорта: -спортекиада учащихся Панинского муниципального района, -проведение турниров по мини футболу и футболу"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</si>
  <si>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</si>
  <si>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Федерации(Закупка товаров, работ и услуг для обеспечения государственных (муниципальных) нужд)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</si>
  <si>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</si>
  <si>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 (Закупка товаров, работ и услуг для обеспечения государственных (муниципальных) нужд)</t>
  </si>
  <si>
    <t>59 4 02 82161</t>
  </si>
  <si>
    <t>Основное мероприятие "Финансовое обеспечение деятельности МБУК "МДКиД""</t>
  </si>
  <si>
    <t>Основное мероприятие "Повышение квалификации работников"</t>
  </si>
  <si>
    <t>Основное мероприятие "Финансовое обеспечение деятельности МКУ  П "ЦБУК" и выполнение других обязательств органов местного самоуправления"</t>
  </si>
  <si>
    <t>Основное мероприятие "Финансовое обеспечение деятельности МКУ П "ЦБУК" и выполнение других обязательств органов местного самоуправления"</t>
  </si>
  <si>
    <t>Основное мероприятие "Финансовое обеспечение деятельности отдела культуры и архивного дела администрации муниципального района и выполнение других обязательств органов местного самоуправления"</t>
  </si>
  <si>
    <t>Основное мероприятие "Финансовое обеспечение деятельности МБУ ДО "ДШИ" р.п. Панино"</t>
  </si>
  <si>
    <t>Основное мероприятие "Развитие системы поддержки талантливых детей и творческих педагогов"</t>
  </si>
  <si>
    <t>Субсидия на обеспечение молочной продукцией бюджетным учреждениям (Предоставление субсидий бюджетным, автономным учреждениям и иным некоммерческим организациям)</t>
  </si>
  <si>
    <t>Субсидия на организацию отдыха и оздоровления детей бюджетным учреждениям (Предоставление субсидий бюджетным, автономным учреждениям и иным некоммерческим организациям)</t>
  </si>
  <si>
    <t>Субсидия на обеспечение молочной продукцией бюджетным учреждениям(Предоставление субсидий бюджетным, автономным учреждениям и иным некоммерческим организациям)</t>
  </si>
  <si>
    <t>Финансовое обеспечение деятельности бюджетных общеобразовательных учреждений (Предоставление субсидий бюджетным, автономным учреждениям и иным некоммерческим организациям)</t>
  </si>
  <si>
    <t>Основное мероприятие "Развитие информационно-консультационной помощи на селе"</t>
  </si>
  <si>
    <t>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</t>
  </si>
  <si>
    <t>Муниципальная программа Панинского муниципального района Воронежской области "Обеспечение доступным и комфортным жильем и коммунальными услугами населения Панинского муниципального района"</t>
  </si>
  <si>
    <t>15 2 02 78450</t>
  </si>
  <si>
    <t>15 2 02 450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</si>
  <si>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</si>
  <si>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</si>
  <si>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Выдача разрешений на строительство объекта, выдача разрешений на ввод объекта в эксплуатацию, предоставление разрешений о согласовании архитектурно-градостроительного облика  объекта капитального строительства, предоставление градостроительного плана земельного участка  (Закупка товаров, работ и услуг для обеспечения государственных (муниципальных) нужд)</t>
  </si>
  <si>
    <t>Выдача разрешений на строительство объекта, выдача разрешений на ввод объекта в эксплуатацию, предоставление разрешений о согласовании архитектурно-градостроительного облика объекта капитального строительства, предоставление градостроительного плана земельного участка  (Закупка товаров, работ и услуг для обеспечения государственных (муниципальных) нужд)</t>
  </si>
  <si>
    <t>Очистка от мусора береговой полосы водных объектов рыбохозяйственного значения в местах наиболее часто посещаемых отдыхающими (Закупка товаров, работ и услуг для обеспечения государственных (муниципальных) нужд)</t>
  </si>
  <si>
    <t>Очистка от мусора береговой полосы водных объектов рыбохозяйственного значения в местах наиболее часто посещаемых отдыхающими   (Закупка товаров, работ и услуг для обеспечения государственных (муниципальных) нужд)</t>
  </si>
  <si>
    <t>Прочие межбюджетные трансферты общего характера</t>
  </si>
  <si>
    <t>Подпрограмма «Развитие дополнительного образования и воспитания детей»</t>
  </si>
  <si>
    <t>Основное мероприятие "Компенсация родителям в целях материальной поддержки детей в ДОО"</t>
  </si>
  <si>
    <t>Основное мероприятие "Внедрение современных энергосберегающих технологий на объектах социальной сферы, жилищно-коммунального хозяйства в жилищном комплексе"</t>
  </si>
  <si>
    <t>Основное мероприятие "Приобретение светоотражающих наклеек для школьников начальных классов"</t>
  </si>
  <si>
    <t>Муниципальная программа Панинского муниципального района Воронежской области «Защита населения и территории Панинского муниципального района Воронежской области от чрезвычайных ситуаций»</t>
  </si>
  <si>
    <t>Подпрограмма "Развитие и модернизация защиты населения от угроз чрезвычайных ситуаций и пожаров"</t>
  </si>
  <si>
    <t>Подпрограмма «Совершенствование работы единой дежурно-диспетчерской службы Панинского муниципального района»</t>
  </si>
  <si>
    <t>Основное мероприятие "Художественно-эстетическое воспитание учащихся через организацию и проведение конкурсов, смотров, фестивалей, посещение и участие в творчески мероприятиях"</t>
  </si>
  <si>
    <t>Основное мероприятие "Финансовое обеспечение деятельности филиала МБУК "МДКиД"-КДЦ кинотеатр "Восток"</t>
  </si>
  <si>
    <t>Основное мероприятие "Финансовое обеспечение деятельности МБУК "МДК иД" в части передачи полномочий сельских поселений в сфере культуры"</t>
  </si>
  <si>
    <t>10 1 00 20570</t>
  </si>
  <si>
    <t>Сокращение времени оповещения населения (Закупка товаров, работ и услуг для обеспечения государственных (муниципальных) нужд)</t>
  </si>
  <si>
    <t>Основное мероприятие "Эпизоотическое и ветеринарно-санитарное благополучия Панинского муниципального района"</t>
  </si>
  <si>
    <t>Подпрограмма "Комплексное развитие сельских территорий на период 2020-2025 годов"</t>
  </si>
  <si>
    <t>Основное мероприятие "Улучшение жилищных условий граждан, проживающих на сельских территорях Панинского муниципального района"</t>
  </si>
  <si>
    <t>Подпрограмма "Защита прав потребителей на территории Панинского муниципального района Воронежской области"</t>
  </si>
  <si>
    <t>Основное мероприятие "Информационное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потребителей"</t>
  </si>
  <si>
    <t>59 2 01 82121</t>
  </si>
  <si>
    <t>15 1 01 82151</t>
  </si>
  <si>
    <t>59 4 01 82162</t>
  </si>
  <si>
    <t>02 2 05 78100</t>
  </si>
  <si>
    <t>Расходы на материально-техническое оснащение (Предоставление субсидий бюджетным, автономным учреждениям и иным некоммерческим организациям)</t>
  </si>
  <si>
    <t xml:space="preserve">Субсидии на софинансирование капитальных вложений в объекты муниципальной собственности           (Закупка товаров, работ и услуг для обеспечения государственных (муниципальных) нужд)    </t>
  </si>
  <si>
    <t>05 4 01 78100</t>
  </si>
  <si>
    <t>Субсидии на софинансирование капитальных вложений в объекты муниципальной собственности (Капитальные вложения в объекты государственной (муниципальной) собственности)</t>
  </si>
  <si>
    <t>админ.</t>
  </si>
  <si>
    <t>05 1 02 82020</t>
  </si>
  <si>
    <t>Устройство объектов Панинского муниципального района (Закупка товаров, работ и услуг для обеспечения государственных (муниципальных) нужд)</t>
  </si>
  <si>
    <t>Изготовление стенда для размещения в здании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</si>
  <si>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</si>
  <si>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Подпрограмма "Содействие развитию муниципальных образований и местного самоуправления"</t>
  </si>
  <si>
    <t>Основное мероприятие "Реализация муниципальной политики в сфере социально-экономического развития муниципальных образований"</t>
  </si>
  <si>
    <t>Подпрограмма "Совершенствование работы единой дежурно-диспетчерской службы Панинского муниципального района"</t>
  </si>
  <si>
    <t>Обеспечение проведения противоэпизоотических мероприятий (Закупка товаров, работ и услуг для обеспечения государственных (муниципальных) нужд)</t>
  </si>
  <si>
    <t>Организация внутримуниципальных перевозок пассажиров и багажа транспортом общего пользования (Предоставление субсидий бюджетным, автономным учреждениям и иным некоммерческим организациям)</t>
  </si>
  <si>
    <t>Подпрограмма "Содействие развитию муниципальных образований"</t>
  </si>
  <si>
    <t>Замена устаревших с низкой энергоэффективностью светильников уличного освещения и светильниково бъектов социальной сферы на светодиодные. Установка автоматических систем управления уличным освещением (Межбюджетные трансферты)</t>
  </si>
  <si>
    <t>Строительство и реконструкция систем водоснабжения и водоотведения городских и сельских поселений Панинского муниципального района Воронежской области (Межбюджетные трансферты)</t>
  </si>
  <si>
    <t>Улучшение жилищных условий граждан, проживающих на сельских территориях Панинского муниципального района</t>
  </si>
  <si>
    <t>Основное мероприятие "Организация правовой и социальной работы по защите прав и интересов ветеранов и инвалидов войны и труда"</t>
  </si>
  <si>
    <t>Основное мероприятие "Финансовое обеспечение МКУ Панинская ЦБУО" и ЦУВР, подведомственные отделу по образованию</t>
  </si>
  <si>
    <t>Основное мероприятие " Проведение соревнований по различным видам спорта: -спартакиада учащихся Панинского муниципального района, -проведение турниров по мини футболу и футболу"</t>
  </si>
  <si>
    <t>Резервный фонд администрации Панинского муниципального района на проведение аварийно-восстановительных работ (Иные бюджетные ассигнования)</t>
  </si>
  <si>
    <t>Подпрограмма «Содействие развитию муниципальных образований и местного самоуправления»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</si>
  <si>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 прав"</t>
  </si>
  <si>
    <t>Замена устаревших с низкой энергоэффективностью светильников уличного освещения и светильников объектов социальной сферы на светодиодные. Установка автоматических систем управления уличным освещением (Межбюджетные трансферты)</t>
  </si>
  <si>
    <t>Подпрограмма «Развитие дополнтиельного образования и воспитания детей»</t>
  </si>
  <si>
    <t>11 2 А1 55190</t>
  </si>
  <si>
    <t>Проведение Всероссийской переписи населения (Закупка товаров, работ и услуг для обеспечения государственных (муниципальных) нужд)</t>
  </si>
  <si>
    <t>59 2 01 54690</t>
  </si>
  <si>
    <t>59 3 02 82300</t>
  </si>
  <si>
    <t>Материальная помощь гражданам, нуждающимся в социальной поддержке  (Социальное обеспечение и иные выплаты населению)</t>
  </si>
  <si>
    <t>11 2 03 20540</t>
  </si>
  <si>
    <t>Межбюджетные трансферты, передаваемые бюджетам для компенсации расходов, возникших в результате решений, принятых органами другого уровня (предоставление субсидий бюджетным, автономным учреждениям и иным некоммерческим организациям)</t>
  </si>
  <si>
    <t>11 2 А1 00000</t>
  </si>
  <si>
    <t>11 3 03 L5190</t>
  </si>
  <si>
    <t>Мероприятие Одаренные дети (Социальное обеспечение и иные выплаты населению)</t>
  </si>
  <si>
    <t>Мероприятия по проведению  государственной аттестации выпускников школ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</si>
  <si>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охране жизни и здоровья детей  (Социальное обеспечение и иные выплаты населению)</t>
  </si>
  <si>
    <t>Мероприятия по развитию системы «Школьный автобус» (Иные бюджетные ассигнования)</t>
  </si>
  <si>
    <t>02 2 10 78750</t>
  </si>
  <si>
    <t>Субсидия на реализацию мероприятий областной адресной программы капитального ремонта бюджетным учреждениям (Предоставление субсидий бюджетным, автономным учреждениям и иным некоммерческим организациям)</t>
  </si>
  <si>
    <t>02 3 01 00590</t>
  </si>
  <si>
    <t>02 3 01 00000</t>
  </si>
  <si>
    <t>Основное мероприятие "Финансовое обеспечение учреждений дополнительного образования "</t>
  </si>
  <si>
    <t>Строительство объектов Панинского муниципального района Воронежской области (Капитальные вложения в объекты государственной (муниципальной) собственности)</t>
  </si>
  <si>
    <t>39 1 01 20570</t>
  </si>
  <si>
    <t>Мероприятия по проведению аварийно-восстановительных и иных работ, связанных с предупреждением и ликвидацией последствий стихийных бедствий и других чрезвычайных ситуаций в рамках подпрограммы "Управление муниципальными финансами" муниципальной программы(Межбюджетные трансферты)</t>
  </si>
  <si>
    <t>Резервный фонд администрации Панинского муниципального района на финансовое обеспечение непредвиденных расходов(Межбюджетные трансферты)</t>
  </si>
  <si>
    <t>11 2 05 78950</t>
  </si>
  <si>
    <t>Межбюджетные трансферты, передаваемые бюджетам для компенсации расходов, возникших в результате решений, принятых органами другого уровня (Закупка товаров, работ и услуг для обеспечения государственных (муниципальных) нужд)</t>
  </si>
  <si>
    <t>11 3 01 20540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</si>
  <si>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учреждений(предоставление субсидий бюджетным, автономным учреждениям и иным некоммерческим организациям)</t>
  </si>
  <si>
    <t>59 1 W0 00000</t>
  </si>
  <si>
    <t>59 1 W0 80200</t>
  </si>
  <si>
    <t>Мероприятия, направленные на обеспечение содействия избирательным комиссиям в осуществлении информирования граждан о подготовке и проведении общероссийского голосования по вопросу одобрения изменений в Конституцию Российской Федерации</t>
  </si>
  <si>
    <t>Межбюджетные трансферты.передаваемые бюджетам для компенсации дополнительных расходов (на обеспечение содействия о подготовке и проведении общероссийского голосования )(Межбюджетные трансферты)</t>
  </si>
  <si>
    <t>05 5 00 00000</t>
  </si>
  <si>
    <t>Подпрограмма "Градостроительная деятельность Панинского муниципального района Воронежской области "</t>
  </si>
  <si>
    <t>05 5 01 00000</t>
  </si>
  <si>
    <t>05 5 01 78460</t>
  </si>
  <si>
    <t>Основное мероприятие "Развитие градостроительной деятельности"</t>
  </si>
  <si>
    <t>Основное мероприятие "Развитие градостроительной деятельности"(Межбюджетные трансферты)</t>
  </si>
  <si>
    <t>15 1 02 00000</t>
  </si>
  <si>
    <t>15 1 02 80380</t>
  </si>
  <si>
    <t>Обеспечение торговым обслуживанием сельского населения Панинского муниципального района в отдаленных и малонаселенных пунктах (Закупка товаров, работ и услуг для обеспечения государственных (муниципальных) нужд)</t>
  </si>
  <si>
    <t>05 1 G5 00000</t>
  </si>
  <si>
    <t>05 1 G5 52430</t>
  </si>
  <si>
    <t>Региональный проект "Чистая вода"</t>
  </si>
  <si>
    <t>Субсидии на софинансирование капитальных вложений в объекты муниципальной собственности(Межбюджетные трансферты)</t>
  </si>
  <si>
    <t>02 2 05 S8810</t>
  </si>
  <si>
    <t xml:space="preserve">Мероприятия по развитию сети общеобразовательных организаций   (Закупка товаров, работ и услуг для обеспечения государственных (муниципальных) нужд)    </t>
  </si>
  <si>
    <t>02 2 07 L3040</t>
  </si>
  <si>
    <t>Ежемесячное денежное вознаграждение за классное руководство педагогическим работникам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</si>
  <si>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02 2 09 53030</t>
  </si>
  <si>
    <t>02 2 10 53030</t>
  </si>
  <si>
    <t>Ежемесячное денежное вознаграждение за классное руководство педагогическим работникам в бюджетных общеобразовательных учреждениях(Предоставление субсидий бюджетным, автономным учреждениям и иным некоммерческим организациям)</t>
  </si>
  <si>
    <t>02 2 10 78940</t>
  </si>
  <si>
    <t>02 2 10 L3040</t>
  </si>
  <si>
    <t>Субсидия на организацию бесплатного горячего питания обучающихся, получающих начальное общее образование в бюджетных учреждениях (Предоставление субсидий бюджетным, автономным учреждениям и иным некоммерческим организациям)</t>
  </si>
  <si>
    <t>Строительство объектов Панинского муниципального района Воронежской области(Капитальные вложения в объекты государственной (муниципальной) собственности)</t>
  </si>
  <si>
    <t>Субсидия на организацию бесплатного горячего питания обучающихся, получающих начальное общее образование (Закупка товаров, работ и услуг для обеспечения государственных (муниципальных) нужд)</t>
  </si>
  <si>
    <t>11 5 01 82010</t>
  </si>
  <si>
    <t>добавить передачу от поселений</t>
  </si>
  <si>
    <t>всего с областью</t>
  </si>
  <si>
    <t>условно утвержденные</t>
  </si>
  <si>
    <t>11 1 А1 55190</t>
  </si>
  <si>
    <t>11 1 А1 00000</t>
  </si>
  <si>
    <t>Основное мероприятие "Регилнальный проект культурная среда"</t>
  </si>
  <si>
    <t xml:space="preserve"> 05 0 00 00000</t>
  </si>
  <si>
    <t>05 4 02 78750</t>
  </si>
  <si>
    <t>Подпрограмма "Строительство, реконструкция, капитальный ремонт объектов социальной сферы Панинского муниципального района Воронежской области"</t>
  </si>
  <si>
    <t xml:space="preserve">05 4 00 00000 </t>
  </si>
  <si>
    <t>59 4 01 79020</t>
  </si>
  <si>
    <t>59 4 01 78740</t>
  </si>
  <si>
    <t>02 2 09 78940</t>
  </si>
  <si>
    <t>02 2 Е2 50970</t>
  </si>
  <si>
    <t>02 2 Е2 00000</t>
  </si>
  <si>
    <t>02 2 05 78750</t>
  </si>
  <si>
    <t>02 3 02 55200</t>
  </si>
  <si>
    <t>13 0 05 78790</t>
  </si>
  <si>
    <t xml:space="preserve">Субсидия на реализацию мероприятий областной адресной программы капитального ремонта  (Закупка товаров, работ и услуг для обеспечения государственных (муниципальных) нужд)    </t>
  </si>
  <si>
    <t>Региональный проект "Успех каждого ребенка"</t>
  </si>
  <si>
    <t>Создание в общеобразовательных организациях, расположенных в сельской местности, условий для занятий физической культурой и спортом (Бюджетные инвестиции)</t>
  </si>
  <si>
    <t>Создание новых мест в общеобразовательных организациях различных типов для реализации дополнительных общеразвивающих программ всех направленностей (Предоставление субсидий бюджетным, автономным учреждениям и иным некоммерческим организациям)</t>
  </si>
  <si>
    <t>Субсидия на организацию отдыха и оздоровления детей (Социальное обеспечение и иные выплаты населению)</t>
  </si>
  <si>
    <t>Мероприятия по созданию условий для развития физической культуры и массового спорта (Предоставление субсидий бюджетным, автономным учреждениям и иным некоммерческим организациям)</t>
  </si>
  <si>
    <t>Оснащение образовательных учреждений в сфере культуры музыкальными инструментами, обарудованием и материалами. (Закупка товаров, работ и услуг для обеспечения государственных (муниципальных) нужд)</t>
  </si>
  <si>
    <t>Оснащение образовательных учреждений в сфере культуры музыкальными инструментами, обарудованием и материалами.(Закупка товаров, работ и услуг для обеспечения государственных (муниципальных) нужд)</t>
  </si>
  <si>
    <t>Разработка проектно-сметной документации по рекультивации несанкционированных свалок(Межбюджетные трансферты)</t>
  </si>
  <si>
    <t>Рекультивация несанкционированных свалок(Межбюджетные трансферты)</t>
  </si>
  <si>
    <t>Рекультивация несанкционированных свалок (Межбюджетные трансферты)</t>
  </si>
  <si>
    <t>Разработка проектно-сметной документации по рекультивации несанкционированных свалок (Межбюджетные трансферты)</t>
  </si>
  <si>
    <t>Создание (реконструкции) и капитальный ремонт культурно-досуговых учреждений в сельской местности (Межбюджетные трансферты)</t>
  </si>
  <si>
    <t xml:space="preserve">Приложение 8
к Решению Совета народных депутатов
Панинского муниципального района
"О  бюджете Панинского муниципального района на 2021
 год и на плановый период 2022 и 2023 годов "
от __________ №______
</t>
  </si>
  <si>
    <t xml:space="preserve">Приложение 9
к Решению Совета народных депутатов
Панинского муниципального района
"О  бюджете Панинского муниципального района на 2021
 год и на плановый период 2022 и 2023 годов "
от __________ №______
</t>
  </si>
  <si>
    <t xml:space="preserve">Приложение 10
к Решению Совета народных депутатов
Панинского муниципального района
"О  бюджете Панинского муниципального района на 2021
 год и на плановый период 2022 и 2023 годов "
от __________ №______
</t>
  </si>
  <si>
    <t>Ведомственная структура расходов  бюджета Панинского муниципального района  на 2021 год и плановый период 2022 и 2023 годов</t>
  </si>
  <si>
    <t>Распределение бюджетных ассигнований на 2021 год и на плановый период 2022 и 2023 годов по разделам
и подразделам, целевым статьям и видам расходов классификации</t>
  </si>
  <si>
    <t xml:space="preserve"> Распределение бюджетных ассигнований на 2021 год и на плановый период 2022 и 2023 годов по муниципальным программам </t>
  </si>
  <si>
    <t>2023 год</t>
  </si>
  <si>
    <t xml:space="preserve">Развитие и поддержка малого и среднего предпринимательства и самозанятых граждан </t>
  </si>
  <si>
    <t xml:space="preserve">Финансовая поддержка субъектов малого и среднего предпринимательства и самозанятых граждан </t>
  </si>
  <si>
    <t>Субсидирование части затрат субъектов малого и среднего предпринимательства и самозанятых граждан , связанных с приобретением оборудования в целях создания и развития модернизации производства товаров (Иные бюджетные ассигнования)</t>
  </si>
  <si>
    <t>Предоставление субсидий субъектам малого и среднего предпринимательства и самозанятых граждан на компенсацию части затрат, связанных с уплатой первого взноса (аванса) по договорам лизинга оборудования  (Иные бюджетные ассигнования)</t>
  </si>
  <si>
    <t xml:space="preserve">Имущественная поддержка субъектов малого и среднего предпринимательства и самозанятых граждан </t>
  </si>
  <si>
    <t>Подпрограмма "Развитие и поддержка малого и среднего предпринимательства и самозанятых граждан 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</si>
</sst>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ont="1" applyFill="1"/>
    <xf numFmtId="164" fontId="5" fillId="2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FFFF00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1"/>
  <sheetViews>
    <sheetView tabSelected="1" topLeftCell="A92" workbookViewId="0">
      <selection activeCell="A95" sqref="A95"/>
    </sheetView>
  </sheetViews>
  <sheetFormatPr defaultRowHeight="15"/>
  <cols>
    <col min="1" max="1" width="65.85546875" customWidth="1"/>
    <col min="2" max="2" width="5.5703125" style="2" customWidth="1"/>
    <col min="3" max="4" width="4.140625" style="2" customWidth="1"/>
    <col min="5" max="5" width="19" style="2" customWidth="1"/>
    <col min="6" max="6" width="4.85546875" style="2" customWidth="1"/>
    <col min="7" max="7" width="15.42578125" style="63" customWidth="1"/>
    <col min="8" max="8" width="13.7109375" style="2" customWidth="1"/>
    <col min="9" max="9" width="14.5703125" style="2" customWidth="1"/>
    <col min="10" max="10" width="13.85546875" customWidth="1"/>
    <col min="11" max="11" width="14.5703125" customWidth="1"/>
    <col min="12" max="12" width="13.42578125" customWidth="1"/>
  </cols>
  <sheetData>
    <row r="1" spans="1:14" s="10" customFormat="1">
      <c r="A1" s="93"/>
      <c r="B1" s="93"/>
      <c r="C1" s="93"/>
      <c r="D1" s="93"/>
      <c r="E1" s="91" t="s">
        <v>659</v>
      </c>
      <c r="F1" s="92"/>
      <c r="G1" s="92"/>
      <c r="H1" s="92"/>
      <c r="I1" s="92"/>
    </row>
    <row r="2" spans="1:14" s="10" customFormat="1">
      <c r="A2" s="93"/>
      <c r="B2" s="93"/>
      <c r="C2" s="93"/>
      <c r="D2" s="93"/>
      <c r="E2" s="92"/>
      <c r="F2" s="92"/>
      <c r="G2" s="92"/>
      <c r="H2" s="92"/>
      <c r="I2" s="92"/>
    </row>
    <row r="3" spans="1:14" s="10" customFormat="1">
      <c r="A3" s="93"/>
      <c r="B3" s="93"/>
      <c r="C3" s="93"/>
      <c r="D3" s="93"/>
      <c r="E3" s="92"/>
      <c r="F3" s="92"/>
      <c r="G3" s="92"/>
      <c r="H3" s="92"/>
      <c r="I3" s="92"/>
    </row>
    <row r="4" spans="1:14" s="10" customFormat="1">
      <c r="A4" s="93"/>
      <c r="B4" s="93"/>
      <c r="C4" s="93"/>
      <c r="D4" s="93"/>
      <c r="E4" s="92"/>
      <c r="F4" s="92"/>
      <c r="G4" s="92"/>
      <c r="H4" s="92"/>
      <c r="I4" s="92"/>
    </row>
    <row r="5" spans="1:14" s="10" customFormat="1">
      <c r="A5" s="93"/>
      <c r="B5" s="93"/>
      <c r="C5" s="93"/>
      <c r="D5" s="93"/>
      <c r="E5" s="92"/>
      <c r="F5" s="92"/>
      <c r="G5" s="92"/>
      <c r="H5" s="92"/>
      <c r="I5" s="92"/>
    </row>
    <row r="6" spans="1:14" s="10" customFormat="1" ht="39" customHeight="1">
      <c r="A6" s="93"/>
      <c r="B6" s="93"/>
      <c r="C6" s="93"/>
      <c r="D6" s="93"/>
      <c r="E6" s="92"/>
      <c r="F6" s="92"/>
      <c r="G6" s="92"/>
      <c r="H6" s="92"/>
      <c r="I6" s="92"/>
    </row>
    <row r="7" spans="1:14" s="10" customFormat="1" ht="40.5" customHeight="1">
      <c r="A7" s="94" t="s">
        <v>662</v>
      </c>
      <c r="B7" s="94"/>
      <c r="C7" s="94"/>
      <c r="D7" s="94"/>
      <c r="E7" s="94"/>
      <c r="F7" s="94"/>
      <c r="G7" s="94"/>
      <c r="H7" s="94"/>
      <c r="I7" s="94"/>
      <c r="K7" s="10" t="s">
        <v>630</v>
      </c>
    </row>
    <row r="8" spans="1:14" s="10" customFormat="1" ht="36.75" customHeight="1">
      <c r="A8" s="95" t="s">
        <v>0</v>
      </c>
      <c r="B8" s="96" t="s">
        <v>1</v>
      </c>
      <c r="C8" s="97" t="s">
        <v>2</v>
      </c>
      <c r="D8" s="97" t="s">
        <v>3</v>
      </c>
      <c r="E8" s="96" t="s">
        <v>4</v>
      </c>
      <c r="F8" s="96" t="s">
        <v>5</v>
      </c>
      <c r="G8" s="96" t="s">
        <v>22</v>
      </c>
      <c r="H8" s="96"/>
      <c r="I8" s="96"/>
      <c r="K8" s="10">
        <v>4252</v>
      </c>
      <c r="L8" s="10">
        <v>8975</v>
      </c>
    </row>
    <row r="9" spans="1:14" s="10" customFormat="1" ht="18.75">
      <c r="A9" s="95"/>
      <c r="B9" s="96"/>
      <c r="C9" s="97"/>
      <c r="D9" s="97"/>
      <c r="E9" s="96"/>
      <c r="F9" s="96"/>
      <c r="G9" s="64">
        <v>2021</v>
      </c>
      <c r="H9" s="68">
        <v>2022</v>
      </c>
      <c r="I9" s="68">
        <v>2023</v>
      </c>
      <c r="J9" s="20"/>
      <c r="K9" s="20">
        <f>SUM(H11+K8)-K11</f>
        <v>3.0000000027939677E-2</v>
      </c>
      <c r="L9" s="20">
        <f>SUM(I11+L8)-L11</f>
        <v>0</v>
      </c>
    </row>
    <row r="10" spans="1:14" s="10" customFormat="1" ht="18.75">
      <c r="A10" s="67">
        <v>1</v>
      </c>
      <c r="B10" s="68">
        <v>2</v>
      </c>
      <c r="C10" s="69">
        <v>3</v>
      </c>
      <c r="D10" s="69">
        <v>4</v>
      </c>
      <c r="E10" s="68">
        <v>5</v>
      </c>
      <c r="F10" s="68">
        <v>6</v>
      </c>
      <c r="G10" s="64">
        <v>7</v>
      </c>
      <c r="H10" s="68">
        <v>8</v>
      </c>
      <c r="I10" s="68">
        <v>9</v>
      </c>
      <c r="J10" s="17"/>
      <c r="K10" s="17"/>
      <c r="L10" s="17"/>
    </row>
    <row r="11" spans="1:14" s="10" customFormat="1" ht="18.75">
      <c r="A11" s="67" t="s">
        <v>6</v>
      </c>
      <c r="B11" s="68"/>
      <c r="C11" s="69"/>
      <c r="D11" s="69"/>
      <c r="E11" s="68"/>
      <c r="F11" s="68"/>
      <c r="G11" s="15">
        <f>SUM(G425+G200+G12+G272)</f>
        <v>618854.80000000005</v>
      </c>
      <c r="H11" s="15">
        <f>SUM(H425+H200+H12+H272)</f>
        <v>567014.23</v>
      </c>
      <c r="I11" s="15">
        <f>SUM(I425+I200+I12+I272)</f>
        <v>544316.80000000005</v>
      </c>
      <c r="J11" s="20">
        <v>618854.80000000005</v>
      </c>
      <c r="K11" s="20">
        <v>571266.19999999995</v>
      </c>
      <c r="L11" s="20">
        <v>553291.80000000005</v>
      </c>
    </row>
    <row r="12" spans="1:14" s="10" customFormat="1" ht="37.5">
      <c r="A12" s="39" t="s">
        <v>130</v>
      </c>
      <c r="B12" s="68">
        <v>914</v>
      </c>
      <c r="C12" s="69"/>
      <c r="D12" s="69"/>
      <c r="E12" s="68"/>
      <c r="F12" s="68"/>
      <c r="G12" s="15">
        <f>SUM(G13+G67+G73+G83+G151+G172+G132+G162+G193)</f>
        <v>203444.2</v>
      </c>
      <c r="H12" s="15">
        <f>SUM(H13+H67+H73+H83+H151+H172+H132+H162+H193)</f>
        <v>198992.33000000002</v>
      </c>
      <c r="I12" s="15">
        <f>SUM(I13+I67+I73+I83+I151+I172+I132+I162+I193)</f>
        <v>153302.79999999999</v>
      </c>
      <c r="J12" s="20">
        <f>SUM(G11-J11)</f>
        <v>0</v>
      </c>
      <c r="K12" s="20">
        <f>SUM(H11+K8)-K11</f>
        <v>3.0000000027939677E-2</v>
      </c>
      <c r="L12" s="20">
        <f>SUM(I11+L8)-L11</f>
        <v>0</v>
      </c>
      <c r="M12" s="20"/>
      <c r="N12" s="20"/>
    </row>
    <row r="13" spans="1:14" s="10" customFormat="1" ht="18.75">
      <c r="A13" s="4" t="s">
        <v>8</v>
      </c>
      <c r="B13" s="19">
        <v>914</v>
      </c>
      <c r="C13" s="18" t="s">
        <v>9</v>
      </c>
      <c r="D13" s="69"/>
      <c r="E13" s="68"/>
      <c r="F13" s="68"/>
      <c r="G13" s="15">
        <f>SUM(G14+G19+G38+G26+G33)</f>
        <v>37751.5</v>
      </c>
      <c r="H13" s="15">
        <f>SUM(H14+H19+H38+H26+H33)</f>
        <v>25468.400000000001</v>
      </c>
      <c r="I13" s="15">
        <f>SUM(I14+I19+I38+I26+I33)</f>
        <v>25281.200000000001</v>
      </c>
      <c r="J13" s="20"/>
      <c r="K13" s="20"/>
      <c r="L13" s="20"/>
    </row>
    <row r="14" spans="1:14" s="10" customFormat="1" ht="56.25">
      <c r="A14" s="40" t="s">
        <v>180</v>
      </c>
      <c r="B14" s="19">
        <v>914</v>
      </c>
      <c r="C14" s="18" t="s">
        <v>9</v>
      </c>
      <c r="D14" s="18" t="s">
        <v>179</v>
      </c>
      <c r="E14" s="68"/>
      <c r="F14" s="68"/>
      <c r="G14" s="16">
        <f>SUM(G15)</f>
        <v>2810.8</v>
      </c>
      <c r="H14" s="16">
        <f t="shared" ref="H14:I14" si="0">SUM(H15)</f>
        <v>2810.8</v>
      </c>
      <c r="I14" s="16">
        <f t="shared" si="0"/>
        <v>2810.8</v>
      </c>
      <c r="J14" s="20">
        <v>72728</v>
      </c>
      <c r="K14" s="20">
        <v>51967</v>
      </c>
      <c r="L14" s="20">
        <v>52607</v>
      </c>
      <c r="M14" s="10" t="s">
        <v>550</v>
      </c>
    </row>
    <row r="15" spans="1:14" s="10" customFormat="1" ht="75">
      <c r="A15" s="4" t="s">
        <v>159</v>
      </c>
      <c r="B15" s="19">
        <v>914</v>
      </c>
      <c r="C15" s="18" t="s">
        <v>9</v>
      </c>
      <c r="D15" s="18" t="s">
        <v>179</v>
      </c>
      <c r="E15" s="19" t="s">
        <v>132</v>
      </c>
      <c r="F15" s="68"/>
      <c r="G15" s="16">
        <f>SUM(G16)</f>
        <v>2810.8</v>
      </c>
      <c r="H15" s="16">
        <f t="shared" ref="H15:I15" si="1">SUM(H16)</f>
        <v>2810.8</v>
      </c>
      <c r="I15" s="16">
        <f t="shared" si="1"/>
        <v>2810.8</v>
      </c>
      <c r="J15" s="20">
        <f>SUM(G12-J14)</f>
        <v>130716.20000000001</v>
      </c>
      <c r="K15" s="20">
        <f>SUM(H12-K14)</f>
        <v>147025.33000000002</v>
      </c>
      <c r="L15" s="20">
        <f>SUM(I12-L14)</f>
        <v>100695.79999999999</v>
      </c>
    </row>
    <row r="16" spans="1:14" s="10" customFormat="1" ht="37.5">
      <c r="A16" s="4" t="s">
        <v>160</v>
      </c>
      <c r="B16" s="19">
        <v>914</v>
      </c>
      <c r="C16" s="18" t="s">
        <v>9</v>
      </c>
      <c r="D16" s="18" t="s">
        <v>179</v>
      </c>
      <c r="E16" s="19" t="s">
        <v>133</v>
      </c>
      <c r="F16" s="68"/>
      <c r="G16" s="16">
        <f>SUM(G17)</f>
        <v>2810.8</v>
      </c>
      <c r="H16" s="16">
        <f t="shared" ref="H16:I16" si="2">SUM(H17)</f>
        <v>2810.8</v>
      </c>
      <c r="I16" s="16">
        <f t="shared" si="2"/>
        <v>2810.8</v>
      </c>
      <c r="J16" s="10">
        <v>203444.2</v>
      </c>
      <c r="K16" s="10">
        <v>198992.34</v>
      </c>
      <c r="L16" s="10">
        <v>153302.79999999999</v>
      </c>
      <c r="M16" s="10" t="s">
        <v>629</v>
      </c>
    </row>
    <row r="17" spans="1:12" s="10" customFormat="1" ht="56.25">
      <c r="A17" s="4" t="s">
        <v>181</v>
      </c>
      <c r="B17" s="19">
        <v>914</v>
      </c>
      <c r="C17" s="18" t="s">
        <v>9</v>
      </c>
      <c r="D17" s="18" t="s">
        <v>179</v>
      </c>
      <c r="E17" s="19" t="s">
        <v>182</v>
      </c>
      <c r="F17" s="68"/>
      <c r="G17" s="16">
        <f>SUM(G18)</f>
        <v>2810.8</v>
      </c>
      <c r="H17" s="16">
        <f t="shared" ref="H17:I17" si="3">SUM(H18)</f>
        <v>2810.8</v>
      </c>
      <c r="I17" s="16">
        <f t="shared" si="3"/>
        <v>2810.8</v>
      </c>
      <c r="J17" s="20">
        <f>SUM(J16-G12)</f>
        <v>0</v>
      </c>
      <c r="K17" s="20">
        <f t="shared" ref="K17:L17" si="4">SUM(K16-H12)</f>
        <v>9.9999999802093953E-3</v>
      </c>
      <c r="L17" s="20">
        <f t="shared" si="4"/>
        <v>0</v>
      </c>
    </row>
    <row r="18" spans="1:12" s="10" customFormat="1" ht="112.5">
      <c r="A18" s="4" t="s">
        <v>183</v>
      </c>
      <c r="B18" s="19">
        <v>914</v>
      </c>
      <c r="C18" s="18" t="s">
        <v>9</v>
      </c>
      <c r="D18" s="18" t="s">
        <v>179</v>
      </c>
      <c r="E18" s="19" t="s">
        <v>184</v>
      </c>
      <c r="F18" s="19">
        <v>100</v>
      </c>
      <c r="G18" s="16">
        <v>2810.8</v>
      </c>
      <c r="H18" s="16">
        <v>2810.8</v>
      </c>
      <c r="I18" s="16">
        <v>2810.8</v>
      </c>
      <c r="J18" s="20"/>
      <c r="K18" s="76"/>
      <c r="L18" s="76"/>
    </row>
    <row r="19" spans="1:12" s="10" customFormat="1" ht="75">
      <c r="A19" s="4" t="s">
        <v>131</v>
      </c>
      <c r="B19" s="19">
        <v>914</v>
      </c>
      <c r="C19" s="18" t="s">
        <v>9</v>
      </c>
      <c r="D19" s="18" t="s">
        <v>51</v>
      </c>
      <c r="E19" s="19"/>
      <c r="F19" s="19"/>
      <c r="G19" s="16">
        <f>SUM(G20)</f>
        <v>984.5</v>
      </c>
      <c r="H19" s="16">
        <f t="shared" ref="H19:I19" si="5">SUM(H20)</f>
        <v>990.5</v>
      </c>
      <c r="I19" s="16">
        <f t="shared" si="5"/>
        <v>1000.4</v>
      </c>
      <c r="J19" s="77"/>
    </row>
    <row r="20" spans="1:12" s="10" customFormat="1" ht="75">
      <c r="A20" s="4" t="s">
        <v>159</v>
      </c>
      <c r="B20" s="19">
        <v>914</v>
      </c>
      <c r="C20" s="18" t="s">
        <v>9</v>
      </c>
      <c r="D20" s="18" t="s">
        <v>51</v>
      </c>
      <c r="E20" s="19" t="s">
        <v>132</v>
      </c>
      <c r="F20" s="68"/>
      <c r="G20" s="16">
        <f>SUM(G21)</f>
        <v>984.5</v>
      </c>
      <c r="H20" s="16">
        <f t="shared" ref="H20:I20" si="6">SUM(H21)</f>
        <v>990.5</v>
      </c>
      <c r="I20" s="16">
        <f t="shared" si="6"/>
        <v>1000.4</v>
      </c>
      <c r="J20" s="77"/>
    </row>
    <row r="21" spans="1:12" s="10" customFormat="1" ht="37.5">
      <c r="A21" s="4" t="s">
        <v>160</v>
      </c>
      <c r="B21" s="19">
        <v>914</v>
      </c>
      <c r="C21" s="18" t="s">
        <v>9</v>
      </c>
      <c r="D21" s="18" t="s">
        <v>51</v>
      </c>
      <c r="E21" s="19" t="s">
        <v>133</v>
      </c>
      <c r="F21" s="68"/>
      <c r="G21" s="16">
        <f>SUM(G22)</f>
        <v>984.5</v>
      </c>
      <c r="H21" s="16">
        <f t="shared" ref="H21:I21" si="7">SUM(H22)</f>
        <v>990.5</v>
      </c>
      <c r="I21" s="16">
        <f t="shared" si="7"/>
        <v>1000.4</v>
      </c>
      <c r="J21" s="77"/>
    </row>
    <row r="22" spans="1:12" s="10" customFormat="1" ht="56.25">
      <c r="A22" s="4" t="s">
        <v>134</v>
      </c>
      <c r="B22" s="19">
        <v>914</v>
      </c>
      <c r="C22" s="18" t="s">
        <v>9</v>
      </c>
      <c r="D22" s="18" t="s">
        <v>51</v>
      </c>
      <c r="E22" s="19" t="s">
        <v>135</v>
      </c>
      <c r="F22" s="68"/>
      <c r="G22" s="16">
        <f>SUM(G23:G25)</f>
        <v>984.5</v>
      </c>
      <c r="H22" s="16">
        <f>SUM(H23:H24)</f>
        <v>990.5</v>
      </c>
      <c r="I22" s="16">
        <f>SUM(I23:I24)</f>
        <v>1000.4</v>
      </c>
      <c r="J22" s="20"/>
    </row>
    <row r="23" spans="1:12" s="10" customFormat="1" ht="112.5">
      <c r="A23" s="4" t="s">
        <v>183</v>
      </c>
      <c r="B23" s="19">
        <v>914</v>
      </c>
      <c r="C23" s="18" t="s">
        <v>9</v>
      </c>
      <c r="D23" s="18" t="s">
        <v>51</v>
      </c>
      <c r="E23" s="19" t="s">
        <v>136</v>
      </c>
      <c r="F23" s="19">
        <v>100</v>
      </c>
      <c r="G23" s="16">
        <v>977.3</v>
      </c>
      <c r="H23" s="16">
        <v>989.5</v>
      </c>
      <c r="I23" s="16">
        <v>999.4</v>
      </c>
    </row>
    <row r="24" spans="1:12" s="10" customFormat="1" ht="75">
      <c r="A24" s="4" t="s">
        <v>518</v>
      </c>
      <c r="B24" s="19">
        <v>914</v>
      </c>
      <c r="C24" s="18" t="s">
        <v>9</v>
      </c>
      <c r="D24" s="18" t="s">
        <v>51</v>
      </c>
      <c r="E24" s="19" t="s">
        <v>136</v>
      </c>
      <c r="F24" s="19">
        <v>200</v>
      </c>
      <c r="G24" s="16">
        <v>7.2</v>
      </c>
      <c r="H24" s="16">
        <v>1</v>
      </c>
      <c r="I24" s="16">
        <v>1</v>
      </c>
    </row>
    <row r="25" spans="1:12" s="10" customFormat="1" ht="37.5">
      <c r="A25" s="4" t="s">
        <v>187</v>
      </c>
      <c r="B25" s="19">
        <v>914</v>
      </c>
      <c r="C25" s="18" t="s">
        <v>9</v>
      </c>
      <c r="D25" s="18" t="s">
        <v>51</v>
      </c>
      <c r="E25" s="19" t="s">
        <v>136</v>
      </c>
      <c r="F25" s="19">
        <v>800</v>
      </c>
      <c r="G25" s="16"/>
      <c r="H25" s="16"/>
      <c r="I25" s="16"/>
    </row>
    <row r="26" spans="1:12" s="10" customFormat="1" ht="75">
      <c r="A26" s="4" t="s">
        <v>185</v>
      </c>
      <c r="B26" s="19">
        <v>914</v>
      </c>
      <c r="C26" s="18" t="s">
        <v>9</v>
      </c>
      <c r="D26" s="18" t="s">
        <v>123</v>
      </c>
      <c r="E26" s="19"/>
      <c r="F26" s="19"/>
      <c r="G26" s="16">
        <f>SUM(G27)</f>
        <v>18215.099999999999</v>
      </c>
      <c r="H26" s="16">
        <f t="shared" ref="H26:I26" si="8">SUM(H27)</f>
        <v>13076</v>
      </c>
      <c r="I26" s="16">
        <f t="shared" si="8"/>
        <v>13206.6</v>
      </c>
    </row>
    <row r="27" spans="1:12" s="10" customFormat="1" ht="75">
      <c r="A27" s="4" t="s">
        <v>159</v>
      </c>
      <c r="B27" s="19">
        <v>914</v>
      </c>
      <c r="C27" s="18" t="s">
        <v>9</v>
      </c>
      <c r="D27" s="18" t="s">
        <v>123</v>
      </c>
      <c r="E27" s="19" t="s">
        <v>132</v>
      </c>
      <c r="F27" s="68"/>
      <c r="G27" s="16">
        <f>SUM(G28)</f>
        <v>18215.099999999999</v>
      </c>
      <c r="H27" s="16">
        <f t="shared" ref="H27:I27" si="9">SUM(H28)</f>
        <v>13076</v>
      </c>
      <c r="I27" s="16">
        <f t="shared" si="9"/>
        <v>13206.6</v>
      </c>
    </row>
    <row r="28" spans="1:12" s="10" customFormat="1" ht="37.5">
      <c r="A28" s="4" t="s">
        <v>160</v>
      </c>
      <c r="B28" s="19">
        <v>914</v>
      </c>
      <c r="C28" s="18" t="s">
        <v>9</v>
      </c>
      <c r="D28" s="18" t="s">
        <v>123</v>
      </c>
      <c r="E28" s="19" t="s">
        <v>133</v>
      </c>
      <c r="F28" s="68"/>
      <c r="G28" s="16">
        <f>SUM(G29)</f>
        <v>18215.099999999999</v>
      </c>
      <c r="H28" s="16">
        <f t="shared" ref="H28:I28" si="10">SUM(H29)</f>
        <v>13076</v>
      </c>
      <c r="I28" s="16">
        <f t="shared" si="10"/>
        <v>13206.6</v>
      </c>
    </row>
    <row r="29" spans="1:12" s="10" customFormat="1" ht="56.25">
      <c r="A29" s="4" t="s">
        <v>181</v>
      </c>
      <c r="B29" s="19">
        <v>914</v>
      </c>
      <c r="C29" s="18" t="s">
        <v>9</v>
      </c>
      <c r="D29" s="18" t="s">
        <v>123</v>
      </c>
      <c r="E29" s="19" t="s">
        <v>182</v>
      </c>
      <c r="F29" s="68"/>
      <c r="G29" s="16">
        <f>SUM(G30:G32)</f>
        <v>18215.099999999999</v>
      </c>
      <c r="H29" s="16">
        <f>SUM(H30:H32)</f>
        <v>13076</v>
      </c>
      <c r="I29" s="16">
        <f t="shared" ref="I29" si="11">SUM(I30:I32)</f>
        <v>13206.6</v>
      </c>
    </row>
    <row r="30" spans="1:12" s="10" customFormat="1" ht="112.5">
      <c r="A30" s="4" t="s">
        <v>183</v>
      </c>
      <c r="B30" s="19">
        <v>914</v>
      </c>
      <c r="C30" s="18" t="s">
        <v>9</v>
      </c>
      <c r="D30" s="18" t="s">
        <v>123</v>
      </c>
      <c r="E30" s="19" t="s">
        <v>184</v>
      </c>
      <c r="F30" s="19">
        <v>100</v>
      </c>
      <c r="G30" s="16">
        <v>12919.2</v>
      </c>
      <c r="H30" s="16">
        <v>13048</v>
      </c>
      <c r="I30" s="16">
        <v>13178.6</v>
      </c>
    </row>
    <row r="31" spans="1:12" s="10" customFormat="1" ht="75">
      <c r="A31" s="4" t="s">
        <v>186</v>
      </c>
      <c r="B31" s="19">
        <v>914</v>
      </c>
      <c r="C31" s="18" t="s">
        <v>9</v>
      </c>
      <c r="D31" s="18" t="s">
        <v>123</v>
      </c>
      <c r="E31" s="19" t="s">
        <v>184</v>
      </c>
      <c r="F31" s="19">
        <v>200</v>
      </c>
      <c r="G31" s="16">
        <v>5135.8999999999996</v>
      </c>
      <c r="H31" s="16">
        <v>26</v>
      </c>
      <c r="I31" s="16">
        <v>26</v>
      </c>
    </row>
    <row r="32" spans="1:12" s="10" customFormat="1" ht="37.5">
      <c r="A32" s="4" t="s">
        <v>187</v>
      </c>
      <c r="B32" s="19">
        <v>914</v>
      </c>
      <c r="C32" s="18" t="s">
        <v>9</v>
      </c>
      <c r="D32" s="18" t="s">
        <v>123</v>
      </c>
      <c r="E32" s="19" t="s">
        <v>184</v>
      </c>
      <c r="F32" s="19">
        <v>800</v>
      </c>
      <c r="G32" s="16">
        <v>160</v>
      </c>
      <c r="H32" s="16">
        <v>2</v>
      </c>
      <c r="I32" s="16">
        <v>2</v>
      </c>
    </row>
    <row r="33" spans="1:9" s="10" customFormat="1" ht="18.75">
      <c r="A33" s="40" t="s">
        <v>246</v>
      </c>
      <c r="B33" s="19">
        <v>914</v>
      </c>
      <c r="C33" s="18" t="s">
        <v>9</v>
      </c>
      <c r="D33" s="18" t="s">
        <v>50</v>
      </c>
      <c r="E33" s="19"/>
      <c r="F33" s="19"/>
      <c r="G33" s="16">
        <f>SUM(G34+G36)</f>
        <v>0</v>
      </c>
      <c r="H33" s="16">
        <f t="shared" ref="H33:I34" si="12">SUM(H34)</f>
        <v>0</v>
      </c>
      <c r="I33" s="16">
        <f t="shared" si="12"/>
        <v>0</v>
      </c>
    </row>
    <row r="34" spans="1:9" s="10" customFormat="1" ht="56.25">
      <c r="A34" s="4" t="s">
        <v>181</v>
      </c>
      <c r="B34" s="19">
        <v>914</v>
      </c>
      <c r="C34" s="18" t="s">
        <v>9</v>
      </c>
      <c r="D34" s="18" t="s">
        <v>50</v>
      </c>
      <c r="E34" s="19" t="s">
        <v>182</v>
      </c>
      <c r="F34" s="19"/>
      <c r="G34" s="16">
        <f>SUM(G35)</f>
        <v>0</v>
      </c>
      <c r="H34" s="16">
        <f t="shared" si="12"/>
        <v>0</v>
      </c>
      <c r="I34" s="16">
        <f t="shared" si="12"/>
        <v>0</v>
      </c>
    </row>
    <row r="35" spans="1:9" s="10" customFormat="1" ht="37.5">
      <c r="A35" s="4" t="s">
        <v>187</v>
      </c>
      <c r="B35" s="19">
        <v>914</v>
      </c>
      <c r="C35" s="18" t="s">
        <v>9</v>
      </c>
      <c r="D35" s="18" t="s">
        <v>50</v>
      </c>
      <c r="E35" s="19" t="s">
        <v>184</v>
      </c>
      <c r="F35" s="19">
        <v>800</v>
      </c>
      <c r="G35" s="16"/>
      <c r="H35" s="16"/>
      <c r="I35" s="16"/>
    </row>
    <row r="36" spans="1:9" s="10" customFormat="1" ht="112.5">
      <c r="A36" s="4" t="s">
        <v>600</v>
      </c>
      <c r="B36" s="19">
        <v>914</v>
      </c>
      <c r="C36" s="18" t="s">
        <v>9</v>
      </c>
      <c r="D36" s="18" t="s">
        <v>50</v>
      </c>
      <c r="E36" s="19" t="s">
        <v>598</v>
      </c>
      <c r="F36" s="19"/>
      <c r="G36" s="16">
        <f>SUM(G37)</f>
        <v>0</v>
      </c>
      <c r="H36" s="16">
        <f t="shared" ref="H36:I36" si="13">SUM(H37)</f>
        <v>0</v>
      </c>
      <c r="I36" s="16">
        <f t="shared" si="13"/>
        <v>0</v>
      </c>
    </row>
    <row r="37" spans="1:9" s="10" customFormat="1" ht="93.75">
      <c r="A37" s="4" t="s">
        <v>601</v>
      </c>
      <c r="B37" s="19">
        <v>914</v>
      </c>
      <c r="C37" s="18" t="s">
        <v>9</v>
      </c>
      <c r="D37" s="18" t="s">
        <v>50</v>
      </c>
      <c r="E37" s="19" t="s">
        <v>599</v>
      </c>
      <c r="F37" s="19">
        <v>500</v>
      </c>
      <c r="G37" s="16"/>
      <c r="H37" s="16"/>
      <c r="I37" s="16"/>
    </row>
    <row r="38" spans="1:9" s="10" customFormat="1" ht="18.75">
      <c r="A38" s="4" t="s">
        <v>142</v>
      </c>
      <c r="B38" s="19">
        <v>914</v>
      </c>
      <c r="C38" s="18" t="s">
        <v>9</v>
      </c>
      <c r="D38" s="18" t="s">
        <v>141</v>
      </c>
      <c r="E38" s="19"/>
      <c r="F38" s="19"/>
      <c r="G38" s="16">
        <f>SUM(G55+G44+G39)</f>
        <v>15741.099999999999</v>
      </c>
      <c r="H38" s="16">
        <f>SUM(H55+H44+H39)</f>
        <v>8591.1</v>
      </c>
      <c r="I38" s="16">
        <f>SUM(I55+I44+I39)</f>
        <v>8263.4</v>
      </c>
    </row>
    <row r="39" spans="1:9" s="10" customFormat="1" ht="75">
      <c r="A39" s="4" t="s">
        <v>162</v>
      </c>
      <c r="B39" s="19">
        <v>914</v>
      </c>
      <c r="C39" s="18" t="s">
        <v>9</v>
      </c>
      <c r="D39" s="18" t="s">
        <v>141</v>
      </c>
      <c r="E39" s="19" t="s">
        <v>163</v>
      </c>
      <c r="F39" s="19"/>
      <c r="G39" s="16">
        <f>SUM(G40)</f>
        <v>3</v>
      </c>
      <c r="H39" s="16">
        <f t="shared" ref="H39:I39" si="14">SUM(H40)</f>
        <v>3</v>
      </c>
      <c r="I39" s="16">
        <f t="shared" si="14"/>
        <v>3</v>
      </c>
    </row>
    <row r="40" spans="1:9" s="10" customFormat="1" ht="37.5">
      <c r="A40" s="4" t="s">
        <v>263</v>
      </c>
      <c r="B40" s="19">
        <v>914</v>
      </c>
      <c r="C40" s="18" t="s">
        <v>9</v>
      </c>
      <c r="D40" s="18" t="s">
        <v>141</v>
      </c>
      <c r="E40" s="19" t="s">
        <v>261</v>
      </c>
      <c r="F40" s="19"/>
      <c r="G40" s="16">
        <f>SUM(G41)</f>
        <v>3</v>
      </c>
      <c r="H40" s="16">
        <f t="shared" ref="H40:I40" si="15">SUM(H41)</f>
        <v>3</v>
      </c>
      <c r="I40" s="16">
        <f t="shared" si="15"/>
        <v>3</v>
      </c>
    </row>
    <row r="41" spans="1:9" s="10" customFormat="1" ht="75">
      <c r="A41" s="4" t="s">
        <v>514</v>
      </c>
      <c r="B41" s="19">
        <v>914</v>
      </c>
      <c r="C41" s="18" t="s">
        <v>9</v>
      </c>
      <c r="D41" s="18" t="s">
        <v>141</v>
      </c>
      <c r="E41" s="19" t="s">
        <v>259</v>
      </c>
      <c r="F41" s="19"/>
      <c r="G41" s="16">
        <f>SUM(G42:G43)</f>
        <v>3</v>
      </c>
      <c r="H41" s="16">
        <f>SUM(H42:H43)</f>
        <v>3</v>
      </c>
      <c r="I41" s="16">
        <f t="shared" ref="I41" si="16">SUM(I42:I43)</f>
        <v>3</v>
      </c>
    </row>
    <row r="42" spans="1:9" s="10" customFormat="1" ht="112.5">
      <c r="A42" s="4" t="s">
        <v>553</v>
      </c>
      <c r="B42" s="19">
        <v>914</v>
      </c>
      <c r="C42" s="18" t="s">
        <v>9</v>
      </c>
      <c r="D42" s="18" t="s">
        <v>141</v>
      </c>
      <c r="E42" s="19" t="s">
        <v>260</v>
      </c>
      <c r="F42" s="19">
        <v>200</v>
      </c>
      <c r="G42" s="16">
        <v>1</v>
      </c>
      <c r="H42" s="16">
        <v>1</v>
      </c>
      <c r="I42" s="16">
        <v>1</v>
      </c>
    </row>
    <row r="43" spans="1:9" s="10" customFormat="1" ht="206.25">
      <c r="A43" s="4" t="s">
        <v>265</v>
      </c>
      <c r="B43" s="19">
        <v>914</v>
      </c>
      <c r="C43" s="18" t="s">
        <v>9</v>
      </c>
      <c r="D43" s="18" t="s">
        <v>141</v>
      </c>
      <c r="E43" s="19" t="s">
        <v>262</v>
      </c>
      <c r="F43" s="19">
        <v>200</v>
      </c>
      <c r="G43" s="16">
        <v>2</v>
      </c>
      <c r="H43" s="16">
        <v>2</v>
      </c>
      <c r="I43" s="16">
        <v>2</v>
      </c>
    </row>
    <row r="44" spans="1:9" s="10" customFormat="1" ht="131.25">
      <c r="A44" s="4" t="s">
        <v>228</v>
      </c>
      <c r="B44" s="19">
        <v>914</v>
      </c>
      <c r="C44" s="18" t="s">
        <v>9</v>
      </c>
      <c r="D44" s="18" t="s">
        <v>141</v>
      </c>
      <c r="E44" s="19" t="s">
        <v>14</v>
      </c>
      <c r="F44" s="19"/>
      <c r="G44" s="16">
        <f>SUM(G45)</f>
        <v>1217</v>
      </c>
      <c r="H44" s="16">
        <f t="shared" ref="H44:I44" si="17">SUM(H45)</f>
        <v>1230</v>
      </c>
      <c r="I44" s="16">
        <f t="shared" si="17"/>
        <v>1286</v>
      </c>
    </row>
    <row r="45" spans="1:9" s="10" customFormat="1" ht="75">
      <c r="A45" s="4" t="s">
        <v>229</v>
      </c>
      <c r="B45" s="19">
        <v>914</v>
      </c>
      <c r="C45" s="18" t="s">
        <v>9</v>
      </c>
      <c r="D45" s="18" t="s">
        <v>141</v>
      </c>
      <c r="E45" s="19" t="s">
        <v>230</v>
      </c>
      <c r="F45" s="19"/>
      <c r="G45" s="16">
        <f>SUM(G46+G49+G52)</f>
        <v>1217</v>
      </c>
      <c r="H45" s="16">
        <f t="shared" ref="H45:I45" si="18">SUM(H46+H49+H52)</f>
        <v>1230</v>
      </c>
      <c r="I45" s="16">
        <f t="shared" si="18"/>
        <v>1286</v>
      </c>
    </row>
    <row r="46" spans="1:9" s="10" customFormat="1" ht="112.5">
      <c r="A46" s="4" t="s">
        <v>235</v>
      </c>
      <c r="B46" s="19">
        <v>914</v>
      </c>
      <c r="C46" s="18" t="s">
        <v>9</v>
      </c>
      <c r="D46" s="18" t="s">
        <v>141</v>
      </c>
      <c r="E46" s="19" t="s">
        <v>231</v>
      </c>
      <c r="F46" s="68"/>
      <c r="G46" s="16">
        <f>SUM(G47:G48)</f>
        <v>422</v>
      </c>
      <c r="H46" s="16">
        <f t="shared" ref="H46:I46" si="19">SUM(H47:H48)</f>
        <v>426</v>
      </c>
      <c r="I46" s="16">
        <f t="shared" si="19"/>
        <v>451</v>
      </c>
    </row>
    <row r="47" spans="1:9" s="10" customFormat="1" ht="131.25">
      <c r="A47" s="4" t="s">
        <v>232</v>
      </c>
      <c r="B47" s="19">
        <v>914</v>
      </c>
      <c r="C47" s="18" t="s">
        <v>9</v>
      </c>
      <c r="D47" s="18" t="s">
        <v>141</v>
      </c>
      <c r="E47" s="19" t="s">
        <v>234</v>
      </c>
      <c r="F47" s="19">
        <v>100</v>
      </c>
      <c r="G47" s="16">
        <v>379.2</v>
      </c>
      <c r="H47" s="16">
        <v>382.8</v>
      </c>
      <c r="I47" s="16">
        <v>386.7</v>
      </c>
    </row>
    <row r="48" spans="1:9" s="10" customFormat="1" ht="93.75">
      <c r="A48" s="4" t="s">
        <v>233</v>
      </c>
      <c r="B48" s="19">
        <v>914</v>
      </c>
      <c r="C48" s="18" t="s">
        <v>9</v>
      </c>
      <c r="D48" s="18" t="s">
        <v>141</v>
      </c>
      <c r="E48" s="19" t="s">
        <v>234</v>
      </c>
      <c r="F48" s="19">
        <v>200</v>
      </c>
      <c r="G48" s="16">
        <v>42.8</v>
      </c>
      <c r="H48" s="16">
        <v>43.2</v>
      </c>
      <c r="I48" s="16">
        <v>64.3</v>
      </c>
    </row>
    <row r="49" spans="1:10" s="10" customFormat="1" ht="131.25">
      <c r="A49" s="4" t="s">
        <v>554</v>
      </c>
      <c r="B49" s="19">
        <v>914</v>
      </c>
      <c r="C49" s="18" t="s">
        <v>9</v>
      </c>
      <c r="D49" s="18" t="s">
        <v>141</v>
      </c>
      <c r="E49" s="19" t="s">
        <v>236</v>
      </c>
      <c r="F49" s="68"/>
      <c r="G49" s="16">
        <f>SUM(G50:G51)</f>
        <v>414</v>
      </c>
      <c r="H49" s="16">
        <f t="shared" ref="H49" si="20">SUM(H50:H51)</f>
        <v>419</v>
      </c>
      <c r="I49" s="16">
        <f t="shared" ref="I49" si="21">SUM(I50:I51)</f>
        <v>434</v>
      </c>
    </row>
    <row r="50" spans="1:10" s="10" customFormat="1" ht="168.75">
      <c r="A50" s="4" t="s">
        <v>238</v>
      </c>
      <c r="B50" s="19">
        <v>914</v>
      </c>
      <c r="C50" s="18" t="s">
        <v>9</v>
      </c>
      <c r="D50" s="18" t="s">
        <v>141</v>
      </c>
      <c r="E50" s="19" t="s">
        <v>237</v>
      </c>
      <c r="F50" s="19">
        <v>100</v>
      </c>
      <c r="G50" s="16">
        <v>357.2</v>
      </c>
      <c r="H50" s="16">
        <v>360.8</v>
      </c>
      <c r="I50" s="16">
        <v>364.5</v>
      </c>
    </row>
    <row r="51" spans="1:10" s="10" customFormat="1" ht="131.25">
      <c r="A51" s="4" t="s">
        <v>239</v>
      </c>
      <c r="B51" s="19">
        <v>914</v>
      </c>
      <c r="C51" s="18" t="s">
        <v>9</v>
      </c>
      <c r="D51" s="18" t="s">
        <v>141</v>
      </c>
      <c r="E51" s="19" t="s">
        <v>237</v>
      </c>
      <c r="F51" s="19">
        <v>200</v>
      </c>
      <c r="G51" s="16">
        <v>56.8</v>
      </c>
      <c r="H51" s="16">
        <v>58.2</v>
      </c>
      <c r="I51" s="16">
        <v>69.5</v>
      </c>
    </row>
    <row r="52" spans="1:10" s="10" customFormat="1" ht="75">
      <c r="A52" s="4" t="s">
        <v>245</v>
      </c>
      <c r="B52" s="19">
        <v>914</v>
      </c>
      <c r="C52" s="18" t="s">
        <v>9</v>
      </c>
      <c r="D52" s="18" t="s">
        <v>141</v>
      </c>
      <c r="E52" s="19" t="s">
        <v>241</v>
      </c>
      <c r="F52" s="68"/>
      <c r="G52" s="16">
        <f>SUM(G53:G54)</f>
        <v>381</v>
      </c>
      <c r="H52" s="16">
        <f t="shared" ref="H52" si="22">SUM(H53:H54)</f>
        <v>385</v>
      </c>
      <c r="I52" s="16">
        <f t="shared" ref="I52" si="23">SUM(I53:I54)</f>
        <v>401</v>
      </c>
    </row>
    <row r="53" spans="1:10" s="10" customFormat="1" ht="112.5">
      <c r="A53" s="4" t="s">
        <v>244</v>
      </c>
      <c r="B53" s="19">
        <v>914</v>
      </c>
      <c r="C53" s="18" t="s">
        <v>9</v>
      </c>
      <c r="D53" s="18" t="s">
        <v>141</v>
      </c>
      <c r="E53" s="19" t="s">
        <v>242</v>
      </c>
      <c r="F53" s="19">
        <v>100</v>
      </c>
      <c r="G53" s="16">
        <v>367.6</v>
      </c>
      <c r="H53" s="16">
        <v>371.3</v>
      </c>
      <c r="I53" s="16">
        <v>375</v>
      </c>
    </row>
    <row r="54" spans="1:10" s="10" customFormat="1" ht="75">
      <c r="A54" s="4" t="s">
        <v>243</v>
      </c>
      <c r="B54" s="19">
        <v>914</v>
      </c>
      <c r="C54" s="18" t="s">
        <v>9</v>
      </c>
      <c r="D54" s="18" t="s">
        <v>141</v>
      </c>
      <c r="E54" s="19" t="s">
        <v>242</v>
      </c>
      <c r="F54" s="19">
        <v>200</v>
      </c>
      <c r="G54" s="16">
        <v>13.4</v>
      </c>
      <c r="H54" s="16">
        <v>13.7</v>
      </c>
      <c r="I54" s="16">
        <v>26</v>
      </c>
    </row>
    <row r="55" spans="1:10" s="10" customFormat="1" ht="75">
      <c r="A55" s="4" t="s">
        <v>159</v>
      </c>
      <c r="B55" s="19">
        <v>914</v>
      </c>
      <c r="C55" s="18" t="s">
        <v>9</v>
      </c>
      <c r="D55" s="18" t="s">
        <v>141</v>
      </c>
      <c r="E55" s="19" t="s">
        <v>132</v>
      </c>
      <c r="F55" s="19"/>
      <c r="G55" s="16">
        <f>SUM(G56+G60)</f>
        <v>14521.099999999999</v>
      </c>
      <c r="H55" s="16">
        <f t="shared" ref="H55:I55" si="24">SUM(H56+H60)</f>
        <v>7358.1</v>
      </c>
      <c r="I55" s="16">
        <f t="shared" si="24"/>
        <v>6974.4</v>
      </c>
    </row>
    <row r="56" spans="1:10" s="10" customFormat="1" ht="37.5">
      <c r="A56" s="4" t="s">
        <v>160</v>
      </c>
      <c r="B56" s="19">
        <v>914</v>
      </c>
      <c r="C56" s="18" t="s">
        <v>9</v>
      </c>
      <c r="D56" s="18" t="s">
        <v>141</v>
      </c>
      <c r="E56" s="19" t="s">
        <v>133</v>
      </c>
      <c r="F56" s="19"/>
      <c r="G56" s="16">
        <f>SUM(G57)</f>
        <v>13770.199999999999</v>
      </c>
      <c r="H56" s="16">
        <f t="shared" ref="H56:I56" si="25">SUM(H57)</f>
        <v>7358.1</v>
      </c>
      <c r="I56" s="16">
        <f t="shared" si="25"/>
        <v>6974.4</v>
      </c>
    </row>
    <row r="57" spans="1:10" s="10" customFormat="1" ht="37.5">
      <c r="A57" s="4" t="s">
        <v>138</v>
      </c>
      <c r="B57" s="19">
        <v>914</v>
      </c>
      <c r="C57" s="18" t="s">
        <v>9</v>
      </c>
      <c r="D57" s="18" t="s">
        <v>141</v>
      </c>
      <c r="E57" s="19" t="s">
        <v>139</v>
      </c>
      <c r="F57" s="68"/>
      <c r="G57" s="16">
        <f>SUM(G58:G59)</f>
        <v>13770.199999999999</v>
      </c>
      <c r="H57" s="16">
        <f>SUM(H58:H59)</f>
        <v>7358.1</v>
      </c>
      <c r="I57" s="16">
        <f>SUM(I58:I59)</f>
        <v>6974.4</v>
      </c>
    </row>
    <row r="58" spans="1:10" s="10" customFormat="1" ht="131.25">
      <c r="A58" s="4" t="s">
        <v>143</v>
      </c>
      <c r="B58" s="19">
        <v>914</v>
      </c>
      <c r="C58" s="18" t="s">
        <v>9</v>
      </c>
      <c r="D58" s="18" t="s">
        <v>141</v>
      </c>
      <c r="E58" s="19" t="s">
        <v>140</v>
      </c>
      <c r="F58" s="19">
        <v>100</v>
      </c>
      <c r="G58" s="16">
        <v>13102.4</v>
      </c>
      <c r="H58" s="16">
        <v>7352.1</v>
      </c>
      <c r="I58" s="16">
        <v>6968.4</v>
      </c>
    </row>
    <row r="59" spans="1:10" s="10" customFormat="1" ht="75">
      <c r="A59" s="4" t="s">
        <v>144</v>
      </c>
      <c r="B59" s="19">
        <v>914</v>
      </c>
      <c r="C59" s="18" t="s">
        <v>9</v>
      </c>
      <c r="D59" s="18" t="s">
        <v>141</v>
      </c>
      <c r="E59" s="19" t="s">
        <v>140</v>
      </c>
      <c r="F59" s="19">
        <v>200</v>
      </c>
      <c r="G59" s="16">
        <v>667.8</v>
      </c>
      <c r="H59" s="16">
        <v>6</v>
      </c>
      <c r="I59" s="16">
        <v>6</v>
      </c>
    </row>
    <row r="60" spans="1:10" s="10" customFormat="1" ht="56.25">
      <c r="A60" s="4" t="s">
        <v>555</v>
      </c>
      <c r="B60" s="19">
        <v>914</v>
      </c>
      <c r="C60" s="18" t="s">
        <v>9</v>
      </c>
      <c r="D60" s="18" t="s">
        <v>141</v>
      </c>
      <c r="E60" s="19" t="s">
        <v>146</v>
      </c>
      <c r="F60" s="19"/>
      <c r="G60" s="16">
        <f>SUM(G61)</f>
        <v>750.9</v>
      </c>
      <c r="H60" s="16">
        <f t="shared" ref="H60:I60" si="26">SUM(H61)</f>
        <v>0</v>
      </c>
      <c r="I60" s="16">
        <f t="shared" si="26"/>
        <v>0</v>
      </c>
    </row>
    <row r="61" spans="1:10" s="10" customFormat="1" ht="56.25">
      <c r="A61" s="4" t="s">
        <v>556</v>
      </c>
      <c r="B61" s="19">
        <v>914</v>
      </c>
      <c r="C61" s="18" t="s">
        <v>9</v>
      </c>
      <c r="D61" s="18" t="s">
        <v>141</v>
      </c>
      <c r="E61" s="19" t="s">
        <v>148</v>
      </c>
      <c r="F61" s="19"/>
      <c r="G61" s="16">
        <f>SUM(G63+G64+G65+G66+G62)</f>
        <v>750.9</v>
      </c>
      <c r="H61" s="16">
        <f t="shared" ref="H61:I61" si="27">SUM(H63+H64+H65+H66+H62)</f>
        <v>0</v>
      </c>
      <c r="I61" s="16">
        <f t="shared" si="27"/>
        <v>0</v>
      </c>
    </row>
    <row r="62" spans="1:10" s="10" customFormat="1" ht="56.25">
      <c r="A62" s="4" t="s">
        <v>573</v>
      </c>
      <c r="B62" s="19">
        <v>914</v>
      </c>
      <c r="C62" s="18" t="s">
        <v>9</v>
      </c>
      <c r="D62" s="18" t="s">
        <v>141</v>
      </c>
      <c r="E62" s="19" t="s">
        <v>574</v>
      </c>
      <c r="F62" s="19">
        <v>200</v>
      </c>
      <c r="G62" s="16">
        <v>362.9</v>
      </c>
      <c r="H62" s="16"/>
      <c r="I62" s="16"/>
    </row>
    <row r="63" spans="1:10" s="10" customFormat="1" ht="150">
      <c r="A63" s="12" t="s">
        <v>521</v>
      </c>
      <c r="B63" s="19">
        <v>914</v>
      </c>
      <c r="C63" s="18" t="s">
        <v>9</v>
      </c>
      <c r="D63" s="18" t="s">
        <v>141</v>
      </c>
      <c r="E63" s="19" t="s">
        <v>203</v>
      </c>
      <c r="F63" s="19">
        <v>200</v>
      </c>
      <c r="G63" s="16">
        <v>12</v>
      </c>
      <c r="H63" s="16"/>
      <c r="I63" s="16"/>
    </row>
    <row r="64" spans="1:10" s="10" customFormat="1" ht="168.75">
      <c r="A64" s="4" t="s">
        <v>497</v>
      </c>
      <c r="B64" s="19">
        <v>914</v>
      </c>
      <c r="C64" s="18" t="s">
        <v>9</v>
      </c>
      <c r="D64" s="18" t="s">
        <v>141</v>
      </c>
      <c r="E64" s="19" t="s">
        <v>149</v>
      </c>
      <c r="F64" s="19">
        <v>100</v>
      </c>
      <c r="G64" s="16">
        <v>333.3</v>
      </c>
      <c r="H64" s="16"/>
      <c r="I64" s="16"/>
      <c r="J64" s="20"/>
    </row>
    <row r="65" spans="1:9" s="10" customFormat="1" ht="131.25">
      <c r="A65" s="4" t="s">
        <v>498</v>
      </c>
      <c r="B65" s="19">
        <v>914</v>
      </c>
      <c r="C65" s="18" t="s">
        <v>9</v>
      </c>
      <c r="D65" s="18" t="s">
        <v>141</v>
      </c>
      <c r="E65" s="19" t="s">
        <v>149</v>
      </c>
      <c r="F65" s="19">
        <v>200</v>
      </c>
      <c r="G65" s="16">
        <v>38.700000000000003</v>
      </c>
      <c r="H65" s="16"/>
      <c r="I65" s="16"/>
    </row>
    <row r="66" spans="1:9" s="10" customFormat="1" ht="75">
      <c r="A66" s="13" t="s">
        <v>202</v>
      </c>
      <c r="B66" s="19">
        <v>914</v>
      </c>
      <c r="C66" s="18" t="s">
        <v>9</v>
      </c>
      <c r="D66" s="18" t="s">
        <v>141</v>
      </c>
      <c r="E66" s="19" t="s">
        <v>542</v>
      </c>
      <c r="F66" s="19">
        <v>200</v>
      </c>
      <c r="G66" s="16">
        <v>4</v>
      </c>
      <c r="H66" s="16"/>
      <c r="I66" s="16"/>
    </row>
    <row r="67" spans="1:9" s="10" customFormat="1" ht="18.75">
      <c r="A67" s="41" t="s">
        <v>193</v>
      </c>
      <c r="B67" s="19">
        <v>914</v>
      </c>
      <c r="C67" s="18" t="s">
        <v>179</v>
      </c>
      <c r="D67" s="18"/>
      <c r="E67" s="19"/>
      <c r="F67" s="19"/>
      <c r="G67" s="16">
        <f>SUM(G68)</f>
        <v>100</v>
      </c>
      <c r="H67" s="16">
        <f t="shared" ref="H67:I67" si="28">SUM(H68)</f>
        <v>1</v>
      </c>
      <c r="I67" s="16">
        <f t="shared" si="28"/>
        <v>1</v>
      </c>
    </row>
    <row r="68" spans="1:9" s="10" customFormat="1" ht="18.75">
      <c r="A68" s="4" t="s">
        <v>192</v>
      </c>
      <c r="B68" s="19">
        <v>914</v>
      </c>
      <c r="C68" s="18" t="s">
        <v>179</v>
      </c>
      <c r="D68" s="18" t="s">
        <v>123</v>
      </c>
      <c r="E68" s="19"/>
      <c r="F68" s="19"/>
      <c r="G68" s="16">
        <f>SUM(G69)</f>
        <v>100</v>
      </c>
      <c r="H68" s="16">
        <f t="shared" ref="H68:I68" si="29">SUM(H69)</f>
        <v>1</v>
      </c>
      <c r="I68" s="16">
        <f t="shared" si="29"/>
        <v>1</v>
      </c>
    </row>
    <row r="69" spans="1:9" s="10" customFormat="1" ht="75">
      <c r="A69" s="4" t="s">
        <v>159</v>
      </c>
      <c r="B69" s="19">
        <v>914</v>
      </c>
      <c r="C69" s="18" t="s">
        <v>179</v>
      </c>
      <c r="D69" s="18" t="s">
        <v>123</v>
      </c>
      <c r="E69" s="19" t="s">
        <v>132</v>
      </c>
      <c r="F69" s="19"/>
      <c r="G69" s="16">
        <f>SUM(G70)</f>
        <v>100</v>
      </c>
      <c r="H69" s="16">
        <f t="shared" ref="H69:I69" si="30">SUM(H70)</f>
        <v>1</v>
      </c>
      <c r="I69" s="16">
        <f t="shared" si="30"/>
        <v>1</v>
      </c>
    </row>
    <row r="70" spans="1:9" s="10" customFormat="1" ht="37.5">
      <c r="A70" s="4" t="s">
        <v>160</v>
      </c>
      <c r="B70" s="19">
        <v>914</v>
      </c>
      <c r="C70" s="18" t="s">
        <v>179</v>
      </c>
      <c r="D70" s="18" t="s">
        <v>123</v>
      </c>
      <c r="E70" s="19" t="s">
        <v>133</v>
      </c>
      <c r="F70" s="19"/>
      <c r="G70" s="16">
        <f>SUM(G71)</f>
        <v>100</v>
      </c>
      <c r="H70" s="16">
        <f>SUM(H71)</f>
        <v>1</v>
      </c>
      <c r="I70" s="16">
        <f>SUM(I71)</f>
        <v>1</v>
      </c>
    </row>
    <row r="71" spans="1:9" s="10" customFormat="1" ht="37.5">
      <c r="A71" s="4" t="s">
        <v>196</v>
      </c>
      <c r="B71" s="19">
        <v>914</v>
      </c>
      <c r="C71" s="18" t="s">
        <v>179</v>
      </c>
      <c r="D71" s="18" t="s">
        <v>123</v>
      </c>
      <c r="E71" s="19" t="s">
        <v>195</v>
      </c>
      <c r="F71" s="19"/>
      <c r="G71" s="16">
        <f>SUM(G72)</f>
        <v>100</v>
      </c>
      <c r="H71" s="16">
        <f>SUM(H72)</f>
        <v>1</v>
      </c>
      <c r="I71" s="16">
        <f t="shared" ref="I71" si="31">SUM(I72)</f>
        <v>1</v>
      </c>
    </row>
    <row r="72" spans="1:9" s="10" customFormat="1" ht="93.75">
      <c r="A72" s="4" t="s">
        <v>197</v>
      </c>
      <c r="B72" s="19">
        <v>914</v>
      </c>
      <c r="C72" s="18" t="s">
        <v>179</v>
      </c>
      <c r="D72" s="18" t="s">
        <v>123</v>
      </c>
      <c r="E72" s="19" t="s">
        <v>194</v>
      </c>
      <c r="F72" s="19">
        <v>200</v>
      </c>
      <c r="G72" s="16">
        <v>100</v>
      </c>
      <c r="H72" s="16">
        <v>1</v>
      </c>
      <c r="I72" s="16">
        <v>1</v>
      </c>
    </row>
    <row r="73" spans="1:9" s="10" customFormat="1" ht="37.5">
      <c r="A73" s="4" t="s">
        <v>151</v>
      </c>
      <c r="B73" s="19">
        <v>914</v>
      </c>
      <c r="C73" s="18" t="s">
        <v>51</v>
      </c>
      <c r="D73" s="18"/>
      <c r="E73" s="19"/>
      <c r="F73" s="19"/>
      <c r="G73" s="16">
        <f>SUM(G74)</f>
        <v>1332.4</v>
      </c>
      <c r="H73" s="16">
        <f>SUM(H74)</f>
        <v>1328.6</v>
      </c>
      <c r="I73" s="16">
        <f t="shared" ref="I73" si="32">SUM(I74)</f>
        <v>1341.8</v>
      </c>
    </row>
    <row r="74" spans="1:9" s="10" customFormat="1" ht="56.25">
      <c r="A74" s="4" t="s">
        <v>152</v>
      </c>
      <c r="B74" s="19">
        <v>914</v>
      </c>
      <c r="C74" s="18" t="s">
        <v>51</v>
      </c>
      <c r="D74" s="18" t="s">
        <v>150</v>
      </c>
      <c r="E74" s="19"/>
      <c r="F74" s="19"/>
      <c r="G74" s="16">
        <f>SUM(G75)</f>
        <v>1332.4</v>
      </c>
      <c r="H74" s="16">
        <f t="shared" ref="H74:I74" si="33">SUM(H75)</f>
        <v>1328.6</v>
      </c>
      <c r="I74" s="16">
        <f t="shared" si="33"/>
        <v>1341.8</v>
      </c>
    </row>
    <row r="75" spans="1:9" s="10" customFormat="1" ht="93.75">
      <c r="A75" s="4" t="s">
        <v>161</v>
      </c>
      <c r="B75" s="19">
        <v>914</v>
      </c>
      <c r="C75" s="18" t="s">
        <v>51</v>
      </c>
      <c r="D75" s="18" t="s">
        <v>150</v>
      </c>
      <c r="E75" s="19" t="s">
        <v>154</v>
      </c>
      <c r="F75" s="68"/>
      <c r="G75" s="16">
        <f>SUM(G80+G76)</f>
        <v>1332.4</v>
      </c>
      <c r="H75" s="16">
        <f>SUM(H80+H76)</f>
        <v>1328.6</v>
      </c>
      <c r="I75" s="16">
        <f>SUM(I80+I76)</f>
        <v>1341.8</v>
      </c>
    </row>
    <row r="76" spans="1:9" s="10" customFormat="1" ht="56.25">
      <c r="A76" s="8" t="s">
        <v>171</v>
      </c>
      <c r="B76" s="19">
        <v>914</v>
      </c>
      <c r="C76" s="18" t="s">
        <v>51</v>
      </c>
      <c r="D76" s="18" t="s">
        <v>150</v>
      </c>
      <c r="E76" s="19" t="s">
        <v>170</v>
      </c>
      <c r="F76" s="68"/>
      <c r="G76" s="16">
        <f>SUM(G77:G79)</f>
        <v>11</v>
      </c>
      <c r="H76" s="16">
        <f>SUM(H77:H79)</f>
        <v>3</v>
      </c>
      <c r="I76" s="16">
        <f>SUM(I77:I79)</f>
        <v>3</v>
      </c>
    </row>
    <row r="77" spans="1:9" s="10" customFormat="1" ht="56.25">
      <c r="A77" s="4" t="s">
        <v>536</v>
      </c>
      <c r="B77" s="19">
        <v>914</v>
      </c>
      <c r="C77" s="18" t="s">
        <v>51</v>
      </c>
      <c r="D77" s="18" t="s">
        <v>150</v>
      </c>
      <c r="E77" s="19" t="s">
        <v>535</v>
      </c>
      <c r="F77" s="19">
        <v>200</v>
      </c>
      <c r="G77" s="16">
        <v>5</v>
      </c>
      <c r="H77" s="16">
        <v>1</v>
      </c>
      <c r="I77" s="16">
        <v>1</v>
      </c>
    </row>
    <row r="78" spans="1:9" s="10" customFormat="1" ht="56.25">
      <c r="A78" s="4" t="s">
        <v>176</v>
      </c>
      <c r="B78" s="19">
        <v>914</v>
      </c>
      <c r="C78" s="18" t="s">
        <v>51</v>
      </c>
      <c r="D78" s="18" t="s">
        <v>150</v>
      </c>
      <c r="E78" s="19" t="s">
        <v>172</v>
      </c>
      <c r="F78" s="19">
        <v>200</v>
      </c>
      <c r="G78" s="16">
        <v>5</v>
      </c>
      <c r="H78" s="16">
        <v>1</v>
      </c>
      <c r="I78" s="16">
        <v>1</v>
      </c>
    </row>
    <row r="79" spans="1:9" s="10" customFormat="1" ht="75">
      <c r="A79" s="8" t="s">
        <v>177</v>
      </c>
      <c r="B79" s="19">
        <v>914</v>
      </c>
      <c r="C79" s="18" t="s">
        <v>51</v>
      </c>
      <c r="D79" s="18" t="s">
        <v>150</v>
      </c>
      <c r="E79" s="19" t="s">
        <v>173</v>
      </c>
      <c r="F79" s="19">
        <v>200</v>
      </c>
      <c r="G79" s="16">
        <v>1</v>
      </c>
      <c r="H79" s="16">
        <v>1</v>
      </c>
      <c r="I79" s="16">
        <v>1</v>
      </c>
    </row>
    <row r="80" spans="1:9" s="10" customFormat="1" ht="56.25">
      <c r="A80" s="4" t="s">
        <v>557</v>
      </c>
      <c r="B80" s="19">
        <v>914</v>
      </c>
      <c r="C80" s="18" t="s">
        <v>51</v>
      </c>
      <c r="D80" s="18" t="s">
        <v>150</v>
      </c>
      <c r="E80" s="19" t="s">
        <v>155</v>
      </c>
      <c r="F80" s="68"/>
      <c r="G80" s="16">
        <f>SUM(G81:G82)</f>
        <v>1321.4</v>
      </c>
      <c r="H80" s="16">
        <f>SUM(H81:H82)</f>
        <v>1325.6</v>
      </c>
      <c r="I80" s="16">
        <f t="shared" ref="I80" si="34">SUM(I81:I82)</f>
        <v>1338.8</v>
      </c>
    </row>
    <row r="81" spans="1:9" s="10" customFormat="1" ht="131.25">
      <c r="A81" s="4" t="s">
        <v>174</v>
      </c>
      <c r="B81" s="19">
        <v>914</v>
      </c>
      <c r="C81" s="18" t="s">
        <v>51</v>
      </c>
      <c r="D81" s="18" t="s">
        <v>150</v>
      </c>
      <c r="E81" s="19" t="s">
        <v>178</v>
      </c>
      <c r="F81" s="19">
        <v>100</v>
      </c>
      <c r="G81" s="16">
        <v>1311.4</v>
      </c>
      <c r="H81" s="16">
        <v>1324.6</v>
      </c>
      <c r="I81" s="16">
        <v>1337.8</v>
      </c>
    </row>
    <row r="82" spans="1:9" s="10" customFormat="1" ht="93.75">
      <c r="A82" s="4" t="s">
        <v>175</v>
      </c>
      <c r="B82" s="19">
        <v>914</v>
      </c>
      <c r="C82" s="18" t="s">
        <v>51</v>
      </c>
      <c r="D82" s="18" t="s">
        <v>150</v>
      </c>
      <c r="E82" s="19" t="s">
        <v>178</v>
      </c>
      <c r="F82" s="19">
        <v>200</v>
      </c>
      <c r="G82" s="16">
        <v>10</v>
      </c>
      <c r="H82" s="16">
        <v>1</v>
      </c>
      <c r="I82" s="16">
        <v>1</v>
      </c>
    </row>
    <row r="83" spans="1:9" s="10" customFormat="1" ht="18.75">
      <c r="A83" s="4" t="s">
        <v>156</v>
      </c>
      <c r="B83" s="19">
        <v>914</v>
      </c>
      <c r="C83" s="18" t="s">
        <v>123</v>
      </c>
      <c r="D83" s="18"/>
      <c r="E83" s="19"/>
      <c r="F83" s="19"/>
      <c r="G83" s="16">
        <f>SUM(G84+G105+G98+G93)</f>
        <v>29681.1</v>
      </c>
      <c r="H83" s="16">
        <f>SUM(H84+H105+H98+H93)</f>
        <v>20993.7</v>
      </c>
      <c r="I83" s="16">
        <f>SUM(I84+I105+I98+I93)</f>
        <v>21635.9</v>
      </c>
    </row>
    <row r="84" spans="1:9" s="10" customFormat="1" ht="18.75">
      <c r="A84" s="4" t="s">
        <v>157</v>
      </c>
      <c r="B84" s="19">
        <v>914</v>
      </c>
      <c r="C84" s="18" t="s">
        <v>123</v>
      </c>
      <c r="D84" s="18" t="s">
        <v>158</v>
      </c>
      <c r="E84" s="19"/>
      <c r="F84" s="19"/>
      <c r="G84" s="16">
        <f>SUM(G85)</f>
        <v>2515.6</v>
      </c>
      <c r="H84" s="16">
        <f t="shared" ref="H84:I84" si="35">SUM(H85)</f>
        <v>2609.1999999999998</v>
      </c>
      <c r="I84" s="16">
        <f t="shared" si="35"/>
        <v>2609.4</v>
      </c>
    </row>
    <row r="85" spans="1:9" s="10" customFormat="1" ht="75">
      <c r="A85" s="4" t="s">
        <v>162</v>
      </c>
      <c r="B85" s="19">
        <v>914</v>
      </c>
      <c r="C85" s="18" t="s">
        <v>123</v>
      </c>
      <c r="D85" s="18" t="s">
        <v>158</v>
      </c>
      <c r="E85" s="19" t="s">
        <v>163</v>
      </c>
      <c r="F85" s="19"/>
      <c r="G85" s="16">
        <f>SUM(G86)</f>
        <v>2515.6</v>
      </c>
      <c r="H85" s="16">
        <f t="shared" ref="H85:I85" si="36">SUM(H86)</f>
        <v>2609.1999999999998</v>
      </c>
      <c r="I85" s="16">
        <f t="shared" si="36"/>
        <v>2609.4</v>
      </c>
    </row>
    <row r="86" spans="1:9" s="10" customFormat="1" ht="56.25">
      <c r="A86" s="4" t="s">
        <v>164</v>
      </c>
      <c r="B86" s="19">
        <v>914</v>
      </c>
      <c r="C86" s="18" t="s">
        <v>123</v>
      </c>
      <c r="D86" s="18" t="s">
        <v>158</v>
      </c>
      <c r="E86" s="19" t="s">
        <v>165</v>
      </c>
      <c r="F86" s="19"/>
      <c r="G86" s="16">
        <f>SUM(G87+G91)</f>
        <v>2515.6</v>
      </c>
      <c r="H86" s="16">
        <f t="shared" ref="H86:I86" si="37">SUM(H87+H91)</f>
        <v>2609.1999999999998</v>
      </c>
      <c r="I86" s="16">
        <f t="shared" si="37"/>
        <v>2609.4</v>
      </c>
    </row>
    <row r="87" spans="1:9" s="10" customFormat="1" ht="37.5">
      <c r="A87" s="4" t="s">
        <v>513</v>
      </c>
      <c r="B87" s="19">
        <v>914</v>
      </c>
      <c r="C87" s="18" t="s">
        <v>123</v>
      </c>
      <c r="D87" s="18" t="s">
        <v>158</v>
      </c>
      <c r="E87" s="19" t="s">
        <v>166</v>
      </c>
      <c r="F87" s="19"/>
      <c r="G87" s="16">
        <f>SUM(G88:G90)</f>
        <v>2300</v>
      </c>
      <c r="H87" s="16">
        <f>SUM(H88:H90)</f>
        <v>2300</v>
      </c>
      <c r="I87" s="16">
        <f t="shared" ref="I87" si="38">SUM(I88:I90)</f>
        <v>2300</v>
      </c>
    </row>
    <row r="88" spans="1:9" s="10" customFormat="1" ht="131.25">
      <c r="A88" s="4" t="s">
        <v>168</v>
      </c>
      <c r="B88" s="19">
        <v>914</v>
      </c>
      <c r="C88" s="18" t="s">
        <v>123</v>
      </c>
      <c r="D88" s="18" t="s">
        <v>158</v>
      </c>
      <c r="E88" s="19" t="s">
        <v>167</v>
      </c>
      <c r="F88" s="19">
        <v>100</v>
      </c>
      <c r="G88" s="16">
        <v>1939.9</v>
      </c>
      <c r="H88" s="16">
        <v>1939.9</v>
      </c>
      <c r="I88" s="16">
        <v>1939.9</v>
      </c>
    </row>
    <row r="89" spans="1:9" s="10" customFormat="1" ht="75">
      <c r="A89" s="4" t="s">
        <v>169</v>
      </c>
      <c r="B89" s="19">
        <v>914</v>
      </c>
      <c r="C89" s="18" t="s">
        <v>123</v>
      </c>
      <c r="D89" s="18" t="s">
        <v>158</v>
      </c>
      <c r="E89" s="19" t="s">
        <v>167</v>
      </c>
      <c r="F89" s="19">
        <v>200</v>
      </c>
      <c r="G89" s="16">
        <v>335.1</v>
      </c>
      <c r="H89" s="16">
        <v>335.1</v>
      </c>
      <c r="I89" s="16">
        <v>335.1</v>
      </c>
    </row>
    <row r="90" spans="1:9" s="10" customFormat="1" ht="56.25">
      <c r="A90" s="4" t="s">
        <v>63</v>
      </c>
      <c r="B90" s="19">
        <v>914</v>
      </c>
      <c r="C90" s="18" t="s">
        <v>123</v>
      </c>
      <c r="D90" s="18" t="s">
        <v>158</v>
      </c>
      <c r="E90" s="19" t="s">
        <v>167</v>
      </c>
      <c r="F90" s="19">
        <v>800</v>
      </c>
      <c r="G90" s="16">
        <v>25</v>
      </c>
      <c r="H90" s="16">
        <v>25</v>
      </c>
      <c r="I90" s="16">
        <v>25</v>
      </c>
    </row>
    <row r="91" spans="1:9" s="10" customFormat="1" ht="37.5">
      <c r="A91" s="4" t="s">
        <v>251</v>
      </c>
      <c r="B91" s="19">
        <v>914</v>
      </c>
      <c r="C91" s="18" t="s">
        <v>123</v>
      </c>
      <c r="D91" s="18" t="s">
        <v>158</v>
      </c>
      <c r="E91" s="19" t="s">
        <v>250</v>
      </c>
      <c r="F91" s="19"/>
      <c r="G91" s="16">
        <f>SUM(G92)</f>
        <v>215.6</v>
      </c>
      <c r="H91" s="16">
        <f>SUM(H92)</f>
        <v>309.2</v>
      </c>
      <c r="I91" s="16">
        <f t="shared" ref="I91" si="39">SUM(I92)</f>
        <v>309.39999999999998</v>
      </c>
    </row>
    <row r="92" spans="1:9" s="10" customFormat="1" ht="75">
      <c r="A92" s="4" t="s">
        <v>558</v>
      </c>
      <c r="B92" s="19">
        <v>914</v>
      </c>
      <c r="C92" s="18" t="s">
        <v>123</v>
      </c>
      <c r="D92" s="18" t="s">
        <v>158</v>
      </c>
      <c r="E92" s="19" t="s">
        <v>516</v>
      </c>
      <c r="F92" s="19">
        <v>200</v>
      </c>
      <c r="G92" s="16">
        <v>215.6</v>
      </c>
      <c r="H92" s="16">
        <v>309.2</v>
      </c>
      <c r="I92" s="16">
        <v>309.39999999999998</v>
      </c>
    </row>
    <row r="93" spans="1:9" s="10" customFormat="1" ht="18.75">
      <c r="A93" s="4" t="s">
        <v>300</v>
      </c>
      <c r="B93" s="19">
        <v>914</v>
      </c>
      <c r="C93" s="18" t="s">
        <v>123</v>
      </c>
      <c r="D93" s="18" t="s">
        <v>72</v>
      </c>
      <c r="E93" s="19"/>
      <c r="F93" s="19"/>
      <c r="G93" s="16">
        <f>SUM(G94)</f>
        <v>2000</v>
      </c>
      <c r="H93" s="16">
        <f t="shared" ref="H93:I93" si="40">SUM(H94)</f>
        <v>1</v>
      </c>
      <c r="I93" s="16">
        <f t="shared" si="40"/>
        <v>1</v>
      </c>
    </row>
    <row r="94" spans="1:9" s="10" customFormat="1" ht="93.75">
      <c r="A94" s="4" t="s">
        <v>515</v>
      </c>
      <c r="B94" s="19">
        <v>914</v>
      </c>
      <c r="C94" s="18" t="s">
        <v>123</v>
      </c>
      <c r="D94" s="18" t="s">
        <v>72</v>
      </c>
      <c r="E94" s="19" t="s">
        <v>275</v>
      </c>
      <c r="F94" s="19"/>
      <c r="G94" s="16">
        <f>SUM(G95)</f>
        <v>2000</v>
      </c>
      <c r="H94" s="16">
        <f t="shared" ref="H94:I94" si="41">SUM(H95)</f>
        <v>1</v>
      </c>
      <c r="I94" s="16">
        <f t="shared" si="41"/>
        <v>1</v>
      </c>
    </row>
    <row r="95" spans="1:9" s="10" customFormat="1" ht="56.25">
      <c r="A95" s="4" t="s">
        <v>295</v>
      </c>
      <c r="B95" s="19">
        <v>914</v>
      </c>
      <c r="C95" s="18" t="s">
        <v>123</v>
      </c>
      <c r="D95" s="18" t="s">
        <v>72</v>
      </c>
      <c r="E95" s="19" t="s">
        <v>291</v>
      </c>
      <c r="F95" s="19"/>
      <c r="G95" s="16">
        <f>SUM(G96)</f>
        <v>2000</v>
      </c>
      <c r="H95" s="16">
        <f t="shared" ref="H95:I95" si="42">SUM(H96)</f>
        <v>1</v>
      </c>
      <c r="I95" s="16">
        <f t="shared" si="42"/>
        <v>1</v>
      </c>
    </row>
    <row r="96" spans="1:9" s="10" customFormat="1" ht="56.25">
      <c r="A96" s="4" t="s">
        <v>303</v>
      </c>
      <c r="B96" s="19">
        <v>914</v>
      </c>
      <c r="C96" s="18" t="s">
        <v>123</v>
      </c>
      <c r="D96" s="18" t="s">
        <v>72</v>
      </c>
      <c r="E96" s="19" t="s">
        <v>301</v>
      </c>
      <c r="F96" s="19"/>
      <c r="G96" s="16">
        <f>SUM(G97)</f>
        <v>2000</v>
      </c>
      <c r="H96" s="16">
        <f t="shared" ref="H96:I96" si="43">SUM(H97)</f>
        <v>1</v>
      </c>
      <c r="I96" s="16">
        <f t="shared" si="43"/>
        <v>1</v>
      </c>
    </row>
    <row r="97" spans="1:9" s="10" customFormat="1" ht="93.75">
      <c r="A97" s="4" t="s">
        <v>559</v>
      </c>
      <c r="B97" s="19">
        <v>914</v>
      </c>
      <c r="C97" s="18" t="s">
        <v>123</v>
      </c>
      <c r="D97" s="18" t="s">
        <v>72</v>
      </c>
      <c r="E97" s="19" t="s">
        <v>302</v>
      </c>
      <c r="F97" s="19">
        <v>600</v>
      </c>
      <c r="G97" s="16">
        <v>2000</v>
      </c>
      <c r="H97" s="16">
        <v>1</v>
      </c>
      <c r="I97" s="16">
        <v>1</v>
      </c>
    </row>
    <row r="98" spans="1:9" s="10" customFormat="1" ht="18.75">
      <c r="A98" s="4" t="s">
        <v>294</v>
      </c>
      <c r="B98" s="19">
        <v>914</v>
      </c>
      <c r="C98" s="18" t="s">
        <v>123</v>
      </c>
      <c r="D98" s="18" t="s">
        <v>150</v>
      </c>
      <c r="E98" s="19"/>
      <c r="F98" s="19"/>
      <c r="G98" s="16">
        <f>SUM(G99)</f>
        <v>14187</v>
      </c>
      <c r="H98" s="16">
        <f t="shared" ref="H98:I98" si="44">SUM(H99)</f>
        <v>15470</v>
      </c>
      <c r="I98" s="16">
        <f t="shared" si="44"/>
        <v>16103</v>
      </c>
    </row>
    <row r="99" spans="1:9" s="10" customFormat="1" ht="93.75">
      <c r="A99" s="4" t="s">
        <v>515</v>
      </c>
      <c r="B99" s="19">
        <v>914</v>
      </c>
      <c r="C99" s="18" t="s">
        <v>123</v>
      </c>
      <c r="D99" s="18" t="s">
        <v>150</v>
      </c>
      <c r="E99" s="19" t="s">
        <v>275</v>
      </c>
      <c r="F99" s="19"/>
      <c r="G99" s="16">
        <f>SUM(G100)</f>
        <v>14187</v>
      </c>
      <c r="H99" s="16">
        <f t="shared" ref="H99:I100" si="45">SUM(H100)</f>
        <v>15470</v>
      </c>
      <c r="I99" s="16">
        <f t="shared" si="45"/>
        <v>16103</v>
      </c>
    </row>
    <row r="100" spans="1:9" s="10" customFormat="1" ht="56.25">
      <c r="A100" s="4" t="s">
        <v>295</v>
      </c>
      <c r="B100" s="19">
        <v>914</v>
      </c>
      <c r="C100" s="18" t="s">
        <v>123</v>
      </c>
      <c r="D100" s="18" t="s">
        <v>150</v>
      </c>
      <c r="E100" s="19" t="s">
        <v>291</v>
      </c>
      <c r="F100" s="19"/>
      <c r="G100" s="16">
        <f>SUM(G101)</f>
        <v>14187</v>
      </c>
      <c r="H100" s="16">
        <f>SUM(H101)</f>
        <v>15470</v>
      </c>
      <c r="I100" s="16">
        <f t="shared" si="45"/>
        <v>16103</v>
      </c>
    </row>
    <row r="101" spans="1:9" s="10" customFormat="1" ht="56.25">
      <c r="A101" s="4" t="s">
        <v>296</v>
      </c>
      <c r="B101" s="19">
        <v>914</v>
      </c>
      <c r="C101" s="18" t="s">
        <v>123</v>
      </c>
      <c r="D101" s="18" t="s">
        <v>150</v>
      </c>
      <c r="E101" s="19" t="s">
        <v>292</v>
      </c>
      <c r="F101" s="19"/>
      <c r="G101" s="16">
        <f>SUM(G102:G103:G104)</f>
        <v>14187</v>
      </c>
      <c r="H101" s="16">
        <f>SUM(H102:H103:H104)</f>
        <v>15470</v>
      </c>
      <c r="I101" s="16">
        <f>SUM(I102:I103:I104)</f>
        <v>16103</v>
      </c>
    </row>
    <row r="102" spans="1:9" s="10" customFormat="1" ht="93.75">
      <c r="A102" s="4" t="s">
        <v>297</v>
      </c>
      <c r="B102" s="19">
        <v>914</v>
      </c>
      <c r="C102" s="18" t="s">
        <v>123</v>
      </c>
      <c r="D102" s="18" t="s">
        <v>150</v>
      </c>
      <c r="E102" s="19" t="s">
        <v>293</v>
      </c>
      <c r="F102" s="19">
        <v>500</v>
      </c>
      <c r="G102" s="16"/>
      <c r="H102" s="16"/>
      <c r="I102" s="16"/>
    </row>
    <row r="103" spans="1:9" s="10" customFormat="1" ht="112.5">
      <c r="A103" s="4" t="s">
        <v>298</v>
      </c>
      <c r="B103" s="19">
        <v>914</v>
      </c>
      <c r="C103" s="18" t="s">
        <v>123</v>
      </c>
      <c r="D103" s="18" t="s">
        <v>150</v>
      </c>
      <c r="E103" s="19" t="s">
        <v>299</v>
      </c>
      <c r="F103" s="19">
        <v>200</v>
      </c>
      <c r="G103" s="16"/>
      <c r="H103" s="16"/>
      <c r="I103" s="16"/>
    </row>
    <row r="104" spans="1:9" s="10" customFormat="1" ht="93.75">
      <c r="A104" s="4" t="s">
        <v>297</v>
      </c>
      <c r="B104" s="19">
        <v>914</v>
      </c>
      <c r="C104" s="18" t="s">
        <v>123</v>
      </c>
      <c r="D104" s="18" t="s">
        <v>150</v>
      </c>
      <c r="E104" s="19" t="s">
        <v>299</v>
      </c>
      <c r="F104" s="19">
        <v>500</v>
      </c>
      <c r="G104" s="16">
        <v>14187</v>
      </c>
      <c r="H104" s="16">
        <v>15470</v>
      </c>
      <c r="I104" s="16">
        <v>16103</v>
      </c>
    </row>
    <row r="105" spans="1:9" s="10" customFormat="1" ht="18.75">
      <c r="A105" s="4" t="s">
        <v>189</v>
      </c>
      <c r="B105" s="19">
        <v>914</v>
      </c>
      <c r="C105" s="18" t="s">
        <v>123</v>
      </c>
      <c r="D105" s="18" t="s">
        <v>188</v>
      </c>
      <c r="E105" s="19"/>
      <c r="F105" s="19"/>
      <c r="G105" s="16">
        <f>SUM(G123+G116+G106)</f>
        <v>10978.5</v>
      </c>
      <c r="H105" s="16">
        <f>SUM(H123+H116+H106)</f>
        <v>2913.5</v>
      </c>
      <c r="I105" s="16">
        <f>SUM(I123+I116+I106)</f>
        <v>2922.5</v>
      </c>
    </row>
    <row r="106" spans="1:9" s="10" customFormat="1" ht="93.75">
      <c r="A106" s="4" t="s">
        <v>515</v>
      </c>
      <c r="B106" s="19">
        <v>914</v>
      </c>
      <c r="C106" s="18" t="s">
        <v>123</v>
      </c>
      <c r="D106" s="18" t="s">
        <v>188</v>
      </c>
      <c r="E106" s="19" t="s">
        <v>275</v>
      </c>
      <c r="F106" s="19"/>
      <c r="G106" s="16">
        <f>SUM(G110+G107+G113)</f>
        <v>6700</v>
      </c>
      <c r="H106" s="16">
        <f>SUM(H110+H107+H113)</f>
        <v>2</v>
      </c>
      <c r="I106" s="16">
        <f t="shared" ref="I106" si="46">SUM(I110+I107+I113)</f>
        <v>2</v>
      </c>
    </row>
    <row r="107" spans="1:9" s="10" customFormat="1" ht="18.75">
      <c r="A107" s="7" t="s">
        <v>279</v>
      </c>
      <c r="B107" s="19">
        <v>914</v>
      </c>
      <c r="C107" s="18" t="s">
        <v>123</v>
      </c>
      <c r="D107" s="18" t="s">
        <v>188</v>
      </c>
      <c r="E107" s="19" t="s">
        <v>276</v>
      </c>
      <c r="F107" s="19"/>
      <c r="G107" s="16">
        <f>G108</f>
        <v>2700</v>
      </c>
      <c r="H107" s="16">
        <f>H108</f>
        <v>1</v>
      </c>
      <c r="I107" s="16">
        <f>I108</f>
        <v>1</v>
      </c>
    </row>
    <row r="108" spans="1:9" s="10" customFormat="1" ht="75">
      <c r="A108" s="4" t="s">
        <v>284</v>
      </c>
      <c r="B108" s="19">
        <v>914</v>
      </c>
      <c r="C108" s="18" t="s">
        <v>123</v>
      </c>
      <c r="D108" s="18" t="s">
        <v>188</v>
      </c>
      <c r="E108" s="19" t="s">
        <v>283</v>
      </c>
      <c r="F108" s="19"/>
      <c r="G108" s="16">
        <f>G109</f>
        <v>2700</v>
      </c>
      <c r="H108" s="16">
        <f>H109</f>
        <v>1</v>
      </c>
      <c r="I108" s="16">
        <f t="shared" ref="I108" si="47">I109</f>
        <v>1</v>
      </c>
    </row>
    <row r="109" spans="1:9" s="10" customFormat="1" ht="75">
      <c r="A109" s="4" t="s">
        <v>552</v>
      </c>
      <c r="B109" s="19">
        <v>914</v>
      </c>
      <c r="C109" s="18" t="s">
        <v>123</v>
      </c>
      <c r="D109" s="18" t="s">
        <v>188</v>
      </c>
      <c r="E109" s="19" t="s">
        <v>551</v>
      </c>
      <c r="F109" s="19">
        <v>200</v>
      </c>
      <c r="G109" s="16">
        <v>2700</v>
      </c>
      <c r="H109" s="16">
        <v>1</v>
      </c>
      <c r="I109" s="16">
        <v>1</v>
      </c>
    </row>
    <row r="110" spans="1:9" s="10" customFormat="1" ht="75">
      <c r="A110" s="4" t="s">
        <v>308</v>
      </c>
      <c r="B110" s="19">
        <v>914</v>
      </c>
      <c r="C110" s="18" t="s">
        <v>123</v>
      </c>
      <c r="D110" s="18" t="s">
        <v>188</v>
      </c>
      <c r="E110" s="19" t="s">
        <v>305</v>
      </c>
      <c r="F110" s="19"/>
      <c r="G110" s="16">
        <f t="shared" ref="G110:I111" si="48">SUM(G111)</f>
        <v>4000</v>
      </c>
      <c r="H110" s="16">
        <f t="shared" si="48"/>
        <v>1</v>
      </c>
      <c r="I110" s="16">
        <f t="shared" si="48"/>
        <v>1</v>
      </c>
    </row>
    <row r="111" spans="1:9" s="10" customFormat="1" ht="37.5">
      <c r="A111" s="4" t="s">
        <v>309</v>
      </c>
      <c r="B111" s="19">
        <v>914</v>
      </c>
      <c r="C111" s="18" t="s">
        <v>123</v>
      </c>
      <c r="D111" s="18" t="s">
        <v>188</v>
      </c>
      <c r="E111" s="19" t="s">
        <v>306</v>
      </c>
      <c r="F111" s="19"/>
      <c r="G111" s="16">
        <f t="shared" si="48"/>
        <v>4000</v>
      </c>
      <c r="H111" s="16">
        <f t="shared" si="48"/>
        <v>1</v>
      </c>
      <c r="I111" s="16">
        <f t="shared" si="48"/>
        <v>1</v>
      </c>
    </row>
    <row r="112" spans="1:9" s="10" customFormat="1" ht="75">
      <c r="A112" s="4" t="s">
        <v>310</v>
      </c>
      <c r="B112" s="19">
        <v>914</v>
      </c>
      <c r="C112" s="18" t="s">
        <v>123</v>
      </c>
      <c r="D112" s="18" t="s">
        <v>188</v>
      </c>
      <c r="E112" s="19" t="s">
        <v>307</v>
      </c>
      <c r="F112" s="19">
        <v>200</v>
      </c>
      <c r="G112" s="16">
        <v>4000</v>
      </c>
      <c r="H112" s="16">
        <v>1</v>
      </c>
      <c r="I112" s="16">
        <v>1</v>
      </c>
    </row>
    <row r="113" spans="1:9" s="10" customFormat="1" ht="56.25">
      <c r="A113" s="4" t="s">
        <v>603</v>
      </c>
      <c r="B113" s="19">
        <v>914</v>
      </c>
      <c r="C113" s="18" t="s">
        <v>123</v>
      </c>
      <c r="D113" s="18" t="s">
        <v>188</v>
      </c>
      <c r="E113" s="19" t="s">
        <v>602</v>
      </c>
      <c r="F113" s="19"/>
      <c r="G113" s="16">
        <f>SUM(G114)</f>
        <v>0</v>
      </c>
      <c r="H113" s="16"/>
      <c r="I113" s="16"/>
    </row>
    <row r="114" spans="1:9" s="10" customFormat="1" ht="42" customHeight="1">
      <c r="A114" s="4" t="s">
        <v>606</v>
      </c>
      <c r="B114" s="19">
        <v>914</v>
      </c>
      <c r="C114" s="18" t="s">
        <v>123</v>
      </c>
      <c r="D114" s="18" t="s">
        <v>188</v>
      </c>
      <c r="E114" s="19" t="s">
        <v>604</v>
      </c>
      <c r="F114" s="19"/>
      <c r="G114" s="16">
        <f>SUM(G115)</f>
        <v>0</v>
      </c>
      <c r="H114" s="16"/>
      <c r="I114" s="16"/>
    </row>
    <row r="115" spans="1:9" s="10" customFormat="1" ht="37.5">
      <c r="A115" s="4" t="s">
        <v>607</v>
      </c>
      <c r="B115" s="19">
        <v>914</v>
      </c>
      <c r="C115" s="18" t="s">
        <v>123</v>
      </c>
      <c r="D115" s="18" t="s">
        <v>188</v>
      </c>
      <c r="E115" s="19" t="s">
        <v>605</v>
      </c>
      <c r="F115" s="19">
        <v>500</v>
      </c>
      <c r="G115" s="16"/>
      <c r="H115" s="16"/>
      <c r="I115" s="16"/>
    </row>
    <row r="116" spans="1:9" s="10" customFormat="1" ht="75">
      <c r="A116" s="4" t="s">
        <v>162</v>
      </c>
      <c r="B116" s="19">
        <v>914</v>
      </c>
      <c r="C116" s="18" t="s">
        <v>123</v>
      </c>
      <c r="D116" s="18" t="s">
        <v>188</v>
      </c>
      <c r="E116" s="19" t="s">
        <v>163</v>
      </c>
      <c r="F116" s="19"/>
      <c r="G116" s="16">
        <f>SUM(G117)</f>
        <v>2740</v>
      </c>
      <c r="H116" s="16">
        <f t="shared" ref="H116:I116" si="49">SUM(H117)</f>
        <v>2750</v>
      </c>
      <c r="I116" s="16">
        <f t="shared" si="49"/>
        <v>2760</v>
      </c>
    </row>
    <row r="117" spans="1:9" s="10" customFormat="1" ht="37.5">
      <c r="A117" s="4" t="s">
        <v>666</v>
      </c>
      <c r="B117" s="19">
        <v>914</v>
      </c>
      <c r="C117" s="18" t="s">
        <v>123</v>
      </c>
      <c r="D117" s="18" t="s">
        <v>188</v>
      </c>
      <c r="E117" s="19" t="s">
        <v>247</v>
      </c>
      <c r="F117" s="19"/>
      <c r="G117" s="16">
        <f>SUM(G118+G121)</f>
        <v>2740</v>
      </c>
      <c r="H117" s="16">
        <f t="shared" ref="H117:I117" si="50">SUM(H118+H121)</f>
        <v>2750</v>
      </c>
      <c r="I117" s="16">
        <f t="shared" si="50"/>
        <v>2760</v>
      </c>
    </row>
    <row r="118" spans="1:9" s="10" customFormat="1" ht="37.5">
      <c r="A118" s="4" t="s">
        <v>667</v>
      </c>
      <c r="B118" s="19">
        <v>914</v>
      </c>
      <c r="C118" s="18" t="s">
        <v>123</v>
      </c>
      <c r="D118" s="18" t="s">
        <v>188</v>
      </c>
      <c r="E118" s="19" t="s">
        <v>248</v>
      </c>
      <c r="F118" s="19"/>
      <c r="G118" s="16">
        <f>SUM(G119:G120)</f>
        <v>2740</v>
      </c>
      <c r="H118" s="16">
        <f t="shared" ref="H118:I118" si="51">SUM(H119:H120)</f>
        <v>2750</v>
      </c>
      <c r="I118" s="16">
        <f t="shared" si="51"/>
        <v>2760</v>
      </c>
    </row>
    <row r="119" spans="1:9" s="10" customFormat="1" ht="112.5">
      <c r="A119" s="4" t="s">
        <v>668</v>
      </c>
      <c r="B119" s="19">
        <v>914</v>
      </c>
      <c r="C119" s="18" t="s">
        <v>123</v>
      </c>
      <c r="D119" s="18" t="s">
        <v>188</v>
      </c>
      <c r="E119" s="19" t="s">
        <v>249</v>
      </c>
      <c r="F119" s="19">
        <v>800</v>
      </c>
      <c r="G119" s="16">
        <v>2740</v>
      </c>
      <c r="H119" s="16">
        <v>2750</v>
      </c>
      <c r="I119" s="16">
        <v>2760</v>
      </c>
    </row>
    <row r="120" spans="1:9" s="10" customFormat="1" ht="99.75" customHeight="1">
      <c r="A120" s="4" t="s">
        <v>669</v>
      </c>
      <c r="B120" s="19">
        <v>914</v>
      </c>
      <c r="C120" s="18" t="s">
        <v>123</v>
      </c>
      <c r="D120" s="18" t="s">
        <v>188</v>
      </c>
      <c r="E120" s="19" t="s">
        <v>543</v>
      </c>
      <c r="F120" s="19">
        <v>800</v>
      </c>
      <c r="G120" s="16"/>
      <c r="H120" s="16"/>
      <c r="I120" s="16"/>
    </row>
    <row r="121" spans="1:9" s="10" customFormat="1" ht="40.5" customHeight="1">
      <c r="A121" s="4" t="s">
        <v>670</v>
      </c>
      <c r="B121" s="19">
        <v>914</v>
      </c>
      <c r="C121" s="18" t="s">
        <v>123</v>
      </c>
      <c r="D121" s="18" t="s">
        <v>188</v>
      </c>
      <c r="E121" s="19" t="s">
        <v>608</v>
      </c>
      <c r="F121" s="19"/>
      <c r="G121" s="16">
        <f>SUM(G122)</f>
        <v>0</v>
      </c>
      <c r="H121" s="16"/>
      <c r="I121" s="16"/>
    </row>
    <row r="122" spans="1:9" s="10" customFormat="1" ht="93.75">
      <c r="A122" s="4" t="s">
        <v>610</v>
      </c>
      <c r="B122" s="19">
        <v>914</v>
      </c>
      <c r="C122" s="18" t="s">
        <v>123</v>
      </c>
      <c r="D122" s="18" t="s">
        <v>188</v>
      </c>
      <c r="E122" s="19" t="s">
        <v>609</v>
      </c>
      <c r="F122" s="19">
        <v>200</v>
      </c>
      <c r="G122" s="16"/>
      <c r="H122" s="16"/>
      <c r="I122" s="16"/>
    </row>
    <row r="123" spans="1:9" s="10" customFormat="1" ht="75">
      <c r="A123" s="4" t="s">
        <v>159</v>
      </c>
      <c r="B123" s="19">
        <v>914</v>
      </c>
      <c r="C123" s="18" t="s">
        <v>123</v>
      </c>
      <c r="D123" s="18" t="s">
        <v>188</v>
      </c>
      <c r="E123" s="19" t="s">
        <v>132</v>
      </c>
      <c r="F123" s="19"/>
      <c r="G123" s="16">
        <f>SUM(G124+G127)</f>
        <v>1538.5</v>
      </c>
      <c r="H123" s="16">
        <f t="shared" ref="H123:I123" si="52">SUM(H124+H127)</f>
        <v>161.5</v>
      </c>
      <c r="I123" s="16">
        <f t="shared" si="52"/>
        <v>160.5</v>
      </c>
    </row>
    <row r="124" spans="1:9" s="10" customFormat="1" ht="37.5">
      <c r="A124" s="4" t="s">
        <v>160</v>
      </c>
      <c r="B124" s="19">
        <v>914</v>
      </c>
      <c r="C124" s="18" t="s">
        <v>123</v>
      </c>
      <c r="D124" s="18" t="s">
        <v>188</v>
      </c>
      <c r="E124" s="19" t="s">
        <v>133</v>
      </c>
      <c r="F124" s="19"/>
      <c r="G124" s="16">
        <f>SUM(G125)</f>
        <v>1389</v>
      </c>
      <c r="H124" s="16">
        <f t="shared" ref="H124:I124" si="53">SUM(H125)</f>
        <v>12</v>
      </c>
      <c r="I124" s="16">
        <f t="shared" si="53"/>
        <v>11</v>
      </c>
    </row>
    <row r="125" spans="1:9" s="10" customFormat="1" ht="56.25">
      <c r="A125" s="4" t="s">
        <v>181</v>
      </c>
      <c r="B125" s="19">
        <v>914</v>
      </c>
      <c r="C125" s="18" t="s">
        <v>123</v>
      </c>
      <c r="D125" s="18" t="s">
        <v>188</v>
      </c>
      <c r="E125" s="19" t="s">
        <v>182</v>
      </c>
      <c r="F125" s="19"/>
      <c r="G125" s="16">
        <f>SUM(G126)</f>
        <v>1389</v>
      </c>
      <c r="H125" s="16">
        <f t="shared" ref="H125:I125" si="54">SUM(H126)</f>
        <v>12</v>
      </c>
      <c r="I125" s="16">
        <f t="shared" si="54"/>
        <v>11</v>
      </c>
    </row>
    <row r="126" spans="1:9" s="10" customFormat="1" ht="75">
      <c r="A126" s="4" t="s">
        <v>186</v>
      </c>
      <c r="B126" s="19">
        <v>914</v>
      </c>
      <c r="C126" s="18" t="s">
        <v>123</v>
      </c>
      <c r="D126" s="18" t="s">
        <v>188</v>
      </c>
      <c r="E126" s="19" t="s">
        <v>184</v>
      </c>
      <c r="F126" s="19">
        <v>200</v>
      </c>
      <c r="G126" s="16">
        <v>1389</v>
      </c>
      <c r="H126" s="16">
        <v>12</v>
      </c>
      <c r="I126" s="16">
        <v>11</v>
      </c>
    </row>
    <row r="127" spans="1:9" s="10" customFormat="1" ht="37.5">
      <c r="A127" s="4" t="s">
        <v>560</v>
      </c>
      <c r="B127" s="19">
        <v>914</v>
      </c>
      <c r="C127" s="18" t="s">
        <v>123</v>
      </c>
      <c r="D127" s="18" t="s">
        <v>188</v>
      </c>
      <c r="E127" s="19" t="s">
        <v>146</v>
      </c>
      <c r="F127" s="19"/>
      <c r="G127" s="16">
        <f>SUM(G128+G130)</f>
        <v>149.5</v>
      </c>
      <c r="H127" s="16">
        <f t="shared" ref="H127:I127" si="55">SUM(H128+H130)</f>
        <v>149.5</v>
      </c>
      <c r="I127" s="16">
        <f t="shared" si="55"/>
        <v>149.5</v>
      </c>
    </row>
    <row r="128" spans="1:9" s="10" customFormat="1" ht="56.25">
      <c r="A128" s="4" t="s">
        <v>190</v>
      </c>
      <c r="B128" s="19">
        <v>914</v>
      </c>
      <c r="C128" s="18" t="s">
        <v>123</v>
      </c>
      <c r="D128" s="18" t="s">
        <v>188</v>
      </c>
      <c r="E128" s="19" t="s">
        <v>148</v>
      </c>
      <c r="F128" s="19"/>
      <c r="G128" s="16">
        <f>SUM(G129)</f>
        <v>25</v>
      </c>
      <c r="H128" s="16">
        <f t="shared" ref="H128:I128" si="56">SUM(H129)</f>
        <v>25</v>
      </c>
      <c r="I128" s="16">
        <f t="shared" si="56"/>
        <v>25</v>
      </c>
    </row>
    <row r="129" spans="1:9" s="10" customFormat="1" ht="75">
      <c r="A129" s="4" t="s">
        <v>191</v>
      </c>
      <c r="B129" s="19">
        <v>914</v>
      </c>
      <c r="C129" s="18" t="s">
        <v>123</v>
      </c>
      <c r="D129" s="18" t="s">
        <v>188</v>
      </c>
      <c r="E129" s="19" t="s">
        <v>198</v>
      </c>
      <c r="F129" s="19">
        <v>800</v>
      </c>
      <c r="G129" s="16">
        <v>25</v>
      </c>
      <c r="H129" s="16">
        <v>25</v>
      </c>
      <c r="I129" s="16">
        <v>25</v>
      </c>
    </row>
    <row r="130" spans="1:9" s="10" customFormat="1" ht="56.25">
      <c r="A130" s="4" t="s">
        <v>200</v>
      </c>
      <c r="B130" s="19">
        <v>914</v>
      </c>
      <c r="C130" s="18" t="s">
        <v>123</v>
      </c>
      <c r="D130" s="18" t="s">
        <v>188</v>
      </c>
      <c r="E130" s="19" t="s">
        <v>199</v>
      </c>
      <c r="F130" s="19"/>
      <c r="G130" s="16">
        <f>SUM(G131)</f>
        <v>124.5</v>
      </c>
      <c r="H130" s="16">
        <f t="shared" ref="H130:I130" si="57">SUM(H131)</f>
        <v>124.5</v>
      </c>
      <c r="I130" s="16">
        <f t="shared" si="57"/>
        <v>124.5</v>
      </c>
    </row>
    <row r="131" spans="1:9" s="10" customFormat="1" ht="37.5">
      <c r="A131" s="4" t="s">
        <v>314</v>
      </c>
      <c r="B131" s="19">
        <v>914</v>
      </c>
      <c r="C131" s="18" t="s">
        <v>123</v>
      </c>
      <c r="D131" s="18" t="s">
        <v>188</v>
      </c>
      <c r="E131" s="19" t="s">
        <v>201</v>
      </c>
      <c r="F131" s="19">
        <v>500</v>
      </c>
      <c r="G131" s="16">
        <v>124.5</v>
      </c>
      <c r="H131" s="16">
        <v>124.5</v>
      </c>
      <c r="I131" s="16">
        <v>124.5</v>
      </c>
    </row>
    <row r="132" spans="1:9" s="10" customFormat="1" ht="18.75">
      <c r="A132" s="1" t="s">
        <v>267</v>
      </c>
      <c r="B132" s="19">
        <v>914</v>
      </c>
      <c r="C132" s="18" t="s">
        <v>158</v>
      </c>
      <c r="D132" s="18"/>
      <c r="E132" s="19"/>
      <c r="F132" s="19"/>
      <c r="G132" s="16">
        <f>SUM(G133+G143)</f>
        <v>28642.3</v>
      </c>
      <c r="H132" s="16">
        <f>SUM(H133+H143)</f>
        <v>137784.13</v>
      </c>
      <c r="I132" s="16">
        <f>SUM(I133+I143)</f>
        <v>74869</v>
      </c>
    </row>
    <row r="133" spans="1:9" s="10" customFormat="1" ht="18.75">
      <c r="A133" s="11" t="s">
        <v>268</v>
      </c>
      <c r="B133" s="19">
        <v>914</v>
      </c>
      <c r="C133" s="18" t="s">
        <v>158</v>
      </c>
      <c r="D133" s="18" t="s">
        <v>51</v>
      </c>
      <c r="E133" s="19"/>
      <c r="F133" s="19"/>
      <c r="G133" s="16">
        <f>SUM(G139+G134)</f>
        <v>2003.3</v>
      </c>
      <c r="H133" s="16">
        <f>SUM(H139+H134)</f>
        <v>9095.1299999999992</v>
      </c>
      <c r="I133" s="16">
        <f t="shared" ref="I133" si="58">SUM(I139+I134)</f>
        <v>6196.1</v>
      </c>
    </row>
    <row r="134" spans="1:9" s="10" customFormat="1" ht="93.75">
      <c r="A134" s="4" t="s">
        <v>515</v>
      </c>
      <c r="B134" s="30">
        <v>914</v>
      </c>
      <c r="C134" s="18" t="s">
        <v>158</v>
      </c>
      <c r="D134" s="18" t="s">
        <v>51</v>
      </c>
      <c r="E134" s="30" t="s">
        <v>275</v>
      </c>
      <c r="F134" s="19"/>
      <c r="G134" s="16">
        <f>SUM(G135)</f>
        <v>2003.3</v>
      </c>
      <c r="H134" s="16">
        <f t="shared" ref="H134:I134" si="59">SUM(H135)</f>
        <v>9095.1299999999992</v>
      </c>
      <c r="I134" s="16">
        <f t="shared" si="59"/>
        <v>6196.1</v>
      </c>
    </row>
    <row r="135" spans="1:9" s="10" customFormat="1" ht="56.25">
      <c r="A135" s="4" t="s">
        <v>289</v>
      </c>
      <c r="B135" s="30">
        <v>914</v>
      </c>
      <c r="C135" s="18" t="s">
        <v>158</v>
      </c>
      <c r="D135" s="18" t="s">
        <v>51</v>
      </c>
      <c r="E135" s="30" t="s">
        <v>285</v>
      </c>
      <c r="F135" s="19"/>
      <c r="G135" s="16">
        <f>SUM(G136)</f>
        <v>2003.3</v>
      </c>
      <c r="H135" s="16">
        <f t="shared" ref="H135:I135" si="60">SUM(H136)</f>
        <v>9095.1299999999992</v>
      </c>
      <c r="I135" s="16">
        <f t="shared" si="60"/>
        <v>6196.1</v>
      </c>
    </row>
    <row r="136" spans="1:9" s="10" customFormat="1" ht="75">
      <c r="A136" s="4" t="s">
        <v>527</v>
      </c>
      <c r="B136" s="30">
        <v>914</v>
      </c>
      <c r="C136" s="18" t="s">
        <v>158</v>
      </c>
      <c r="D136" s="18" t="s">
        <v>51</v>
      </c>
      <c r="E136" s="30" t="s">
        <v>286</v>
      </c>
      <c r="F136" s="19"/>
      <c r="G136" s="16">
        <f>SUM(G137:G138)</f>
        <v>2003.3</v>
      </c>
      <c r="H136" s="16">
        <f>SUM(H137:H138)</f>
        <v>9095.1299999999992</v>
      </c>
      <c r="I136" s="16">
        <f t="shared" ref="I136" si="61">SUM(I137:I138)</f>
        <v>6196.1</v>
      </c>
    </row>
    <row r="137" spans="1:9" s="10" customFormat="1" ht="93.75">
      <c r="A137" s="4" t="s">
        <v>561</v>
      </c>
      <c r="B137" s="30">
        <v>914</v>
      </c>
      <c r="C137" s="18" t="s">
        <v>158</v>
      </c>
      <c r="D137" s="18" t="s">
        <v>51</v>
      </c>
      <c r="E137" s="30" t="s">
        <v>288</v>
      </c>
      <c r="F137" s="19">
        <v>500</v>
      </c>
      <c r="G137" s="16"/>
      <c r="H137" s="16">
        <v>7091.83</v>
      </c>
      <c r="I137" s="16">
        <v>4192.8</v>
      </c>
    </row>
    <row r="138" spans="1:9" s="10" customFormat="1" ht="93.75">
      <c r="A138" s="4" t="s">
        <v>290</v>
      </c>
      <c r="B138" s="30">
        <v>914</v>
      </c>
      <c r="C138" s="18" t="s">
        <v>158</v>
      </c>
      <c r="D138" s="18" t="s">
        <v>51</v>
      </c>
      <c r="E138" s="30" t="s">
        <v>287</v>
      </c>
      <c r="F138" s="19">
        <v>500</v>
      </c>
      <c r="G138" s="16">
        <v>2003.3</v>
      </c>
      <c r="H138" s="16">
        <v>2003.3</v>
      </c>
      <c r="I138" s="16">
        <v>2003.3</v>
      </c>
    </row>
    <row r="139" spans="1:9" s="10" customFormat="1" ht="75">
      <c r="A139" s="4" t="s">
        <v>162</v>
      </c>
      <c r="B139" s="19">
        <v>914</v>
      </c>
      <c r="C139" s="18" t="s">
        <v>158</v>
      </c>
      <c r="D139" s="18" t="s">
        <v>51</v>
      </c>
      <c r="E139" s="19" t="s">
        <v>163</v>
      </c>
      <c r="F139" s="19"/>
      <c r="G139" s="16">
        <f>SUM(G140)</f>
        <v>0</v>
      </c>
      <c r="H139" s="16">
        <f t="shared" ref="H139:I139" si="62">SUM(H140)</f>
        <v>0</v>
      </c>
      <c r="I139" s="16">
        <f t="shared" si="62"/>
        <v>0</v>
      </c>
    </row>
    <row r="140" spans="1:9" s="10" customFormat="1" ht="37.5">
      <c r="A140" s="4" t="s">
        <v>256</v>
      </c>
      <c r="B140" s="19">
        <v>914</v>
      </c>
      <c r="C140" s="18" t="s">
        <v>158</v>
      </c>
      <c r="D140" s="18" t="s">
        <v>51</v>
      </c>
      <c r="E140" s="19" t="s">
        <v>253</v>
      </c>
      <c r="F140" s="19"/>
      <c r="G140" s="16">
        <f>SUM(G141)</f>
        <v>0</v>
      </c>
      <c r="H140" s="16">
        <f t="shared" ref="H140:I140" si="63">SUM(H141)</f>
        <v>0</v>
      </c>
      <c r="I140" s="16">
        <f t="shared" si="63"/>
        <v>0</v>
      </c>
    </row>
    <row r="141" spans="1:9" s="10" customFormat="1" ht="18.75">
      <c r="A141" s="4" t="s">
        <v>272</v>
      </c>
      <c r="B141" s="19">
        <v>914</v>
      </c>
      <c r="C141" s="18" t="s">
        <v>158</v>
      </c>
      <c r="D141" s="18" t="s">
        <v>51</v>
      </c>
      <c r="E141" s="19" t="s">
        <v>269</v>
      </c>
      <c r="F141" s="19"/>
      <c r="G141" s="16">
        <f>SUM(G142)</f>
        <v>0</v>
      </c>
      <c r="H141" s="16">
        <f t="shared" ref="H141:I141" si="64">SUM(H142)</f>
        <v>0</v>
      </c>
      <c r="I141" s="16">
        <f t="shared" si="64"/>
        <v>0</v>
      </c>
    </row>
    <row r="142" spans="1:9" s="10" customFormat="1" ht="37.5">
      <c r="A142" s="4" t="s">
        <v>270</v>
      </c>
      <c r="B142" s="19">
        <v>914</v>
      </c>
      <c r="C142" s="18" t="s">
        <v>158</v>
      </c>
      <c r="D142" s="18" t="s">
        <v>51</v>
      </c>
      <c r="E142" s="19" t="s">
        <v>271</v>
      </c>
      <c r="F142" s="19">
        <v>500</v>
      </c>
      <c r="G142" s="16"/>
      <c r="H142" s="16"/>
      <c r="I142" s="16"/>
    </row>
    <row r="143" spans="1:9" s="10" customFormat="1" ht="37.5">
      <c r="A143" s="4" t="s">
        <v>282</v>
      </c>
      <c r="B143" s="30">
        <v>914</v>
      </c>
      <c r="C143" s="31" t="s">
        <v>158</v>
      </c>
      <c r="D143" s="31" t="s">
        <v>158</v>
      </c>
      <c r="E143" s="30"/>
      <c r="F143" s="30"/>
      <c r="G143" s="21">
        <f>SUM(G144)</f>
        <v>26639</v>
      </c>
      <c r="H143" s="21">
        <f t="shared" ref="H143:I143" si="65">SUM(H144)</f>
        <v>128689</v>
      </c>
      <c r="I143" s="21">
        <f t="shared" si="65"/>
        <v>68672.899999999994</v>
      </c>
    </row>
    <row r="144" spans="1:9" s="10" customFormat="1" ht="93.75">
      <c r="A144" s="4" t="s">
        <v>515</v>
      </c>
      <c r="B144" s="30">
        <v>914</v>
      </c>
      <c r="C144" s="31" t="s">
        <v>158</v>
      </c>
      <c r="D144" s="31" t="s">
        <v>158</v>
      </c>
      <c r="E144" s="30" t="s">
        <v>275</v>
      </c>
      <c r="F144" s="30"/>
      <c r="G144" s="21">
        <f>SUM(G145+G148)</f>
        <v>26639</v>
      </c>
      <c r="H144" s="21">
        <f t="shared" ref="H144:I144" si="66">SUM(H145+H148)</f>
        <v>128689</v>
      </c>
      <c r="I144" s="21">
        <f t="shared" si="66"/>
        <v>68672.899999999994</v>
      </c>
    </row>
    <row r="145" spans="1:9" s="10" customFormat="1" ht="18.75">
      <c r="A145" s="4" t="s">
        <v>279</v>
      </c>
      <c r="B145" s="30">
        <v>914</v>
      </c>
      <c r="C145" s="31" t="s">
        <v>158</v>
      </c>
      <c r="D145" s="31" t="s">
        <v>158</v>
      </c>
      <c r="E145" s="30" t="s">
        <v>276</v>
      </c>
      <c r="F145" s="30"/>
      <c r="G145" s="21">
        <f>SUM(G146)</f>
        <v>26639</v>
      </c>
      <c r="H145" s="21">
        <f t="shared" ref="H145:I145" si="67">SUM(H146)</f>
        <v>99917.5</v>
      </c>
      <c r="I145" s="21">
        <f t="shared" si="67"/>
        <v>68672.899999999994</v>
      </c>
    </row>
    <row r="146" spans="1:9" s="10" customFormat="1" ht="18.75">
      <c r="A146" s="4" t="s">
        <v>613</v>
      </c>
      <c r="B146" s="30">
        <v>914</v>
      </c>
      <c r="C146" s="31" t="s">
        <v>158</v>
      </c>
      <c r="D146" s="31" t="s">
        <v>158</v>
      </c>
      <c r="E146" s="30" t="s">
        <v>611</v>
      </c>
      <c r="F146" s="30"/>
      <c r="G146" s="21">
        <f>SUM(G147)</f>
        <v>26639</v>
      </c>
      <c r="H146" s="21">
        <f t="shared" ref="H146:I146" si="68">SUM(H147)</f>
        <v>99917.5</v>
      </c>
      <c r="I146" s="21">
        <f t="shared" si="68"/>
        <v>68672.899999999994</v>
      </c>
    </row>
    <row r="147" spans="1:9" s="10" customFormat="1" ht="93.75">
      <c r="A147" s="4" t="s">
        <v>562</v>
      </c>
      <c r="B147" s="30">
        <v>914</v>
      </c>
      <c r="C147" s="31" t="s">
        <v>158</v>
      </c>
      <c r="D147" s="31" t="s">
        <v>158</v>
      </c>
      <c r="E147" s="30" t="s">
        <v>612</v>
      </c>
      <c r="F147" s="30">
        <v>500</v>
      </c>
      <c r="G147" s="21">
        <v>26639</v>
      </c>
      <c r="H147" s="21">
        <v>99917.5</v>
      </c>
      <c r="I147" s="21">
        <v>68672.899999999994</v>
      </c>
    </row>
    <row r="148" spans="1:9" s="10" customFormat="1" ht="75">
      <c r="A148" s="4" t="s">
        <v>308</v>
      </c>
      <c r="B148" s="30">
        <v>914</v>
      </c>
      <c r="C148" s="31" t="s">
        <v>158</v>
      </c>
      <c r="D148" s="31" t="s">
        <v>158</v>
      </c>
      <c r="E148" s="30" t="s">
        <v>305</v>
      </c>
      <c r="F148" s="30"/>
      <c r="G148" s="21">
        <f>SUM(G149)</f>
        <v>0</v>
      </c>
      <c r="H148" s="21">
        <f t="shared" ref="H148:I149" si="69">SUM(H149)</f>
        <v>28771.5</v>
      </c>
      <c r="I148" s="21">
        <f t="shared" si="69"/>
        <v>0</v>
      </c>
    </row>
    <row r="149" spans="1:9" s="10" customFormat="1" ht="18.75">
      <c r="A149" s="4" t="s">
        <v>313</v>
      </c>
      <c r="B149" s="30">
        <v>914</v>
      </c>
      <c r="C149" s="31" t="s">
        <v>158</v>
      </c>
      <c r="D149" s="31" t="s">
        <v>158</v>
      </c>
      <c r="E149" s="30" t="s">
        <v>311</v>
      </c>
      <c r="F149" s="30"/>
      <c r="G149" s="21">
        <f>SUM(G150)</f>
        <v>0</v>
      </c>
      <c r="H149" s="21">
        <f t="shared" si="69"/>
        <v>28771.5</v>
      </c>
      <c r="I149" s="21">
        <f t="shared" si="69"/>
        <v>0</v>
      </c>
    </row>
    <row r="150" spans="1:9" s="10" customFormat="1" ht="56.25">
      <c r="A150" s="4" t="s">
        <v>614</v>
      </c>
      <c r="B150" s="30">
        <v>914</v>
      </c>
      <c r="C150" s="31" t="s">
        <v>158</v>
      </c>
      <c r="D150" s="31" t="s">
        <v>158</v>
      </c>
      <c r="E150" s="30" t="s">
        <v>548</v>
      </c>
      <c r="F150" s="30">
        <v>500</v>
      </c>
      <c r="G150" s="21"/>
      <c r="H150" s="21">
        <v>28771.5</v>
      </c>
      <c r="I150" s="21"/>
    </row>
    <row r="151" spans="1:9" s="10" customFormat="1" ht="18.75">
      <c r="A151" s="42" t="s">
        <v>204</v>
      </c>
      <c r="B151" s="30">
        <v>914</v>
      </c>
      <c r="C151" s="31" t="s">
        <v>11</v>
      </c>
      <c r="D151" s="31"/>
      <c r="E151" s="30"/>
      <c r="F151" s="30"/>
      <c r="G151" s="21">
        <f>SUM(G152)</f>
        <v>4525</v>
      </c>
      <c r="H151" s="21">
        <f t="shared" ref="H151:I151" si="70">SUM(H152)</f>
        <v>15</v>
      </c>
      <c r="I151" s="21">
        <f t="shared" si="70"/>
        <v>20015</v>
      </c>
    </row>
    <row r="152" spans="1:9" s="10" customFormat="1" ht="37.5">
      <c r="A152" s="4" t="s">
        <v>205</v>
      </c>
      <c r="B152" s="19">
        <v>914</v>
      </c>
      <c r="C152" s="18" t="s">
        <v>11</v>
      </c>
      <c r="D152" s="18" t="s">
        <v>51</v>
      </c>
      <c r="E152" s="19"/>
      <c r="F152" s="19"/>
      <c r="G152" s="16">
        <f>SUM(G153)</f>
        <v>4525</v>
      </c>
      <c r="H152" s="16">
        <f t="shared" ref="H152:I152" si="71">SUM(H153)</f>
        <v>15</v>
      </c>
      <c r="I152" s="16">
        <f t="shared" si="71"/>
        <v>20015</v>
      </c>
    </row>
    <row r="153" spans="1:9" s="10" customFormat="1" ht="69.75" customHeight="1">
      <c r="A153" s="4" t="s">
        <v>159</v>
      </c>
      <c r="B153" s="19">
        <v>914</v>
      </c>
      <c r="C153" s="18" t="s">
        <v>11</v>
      </c>
      <c r="D153" s="18" t="s">
        <v>51</v>
      </c>
      <c r="E153" s="19" t="s">
        <v>132</v>
      </c>
      <c r="F153" s="19"/>
      <c r="G153" s="16">
        <f>SUM(G154)</f>
        <v>4525</v>
      </c>
      <c r="H153" s="16">
        <f t="shared" ref="H153:I153" si="72">SUM(H154)</f>
        <v>15</v>
      </c>
      <c r="I153" s="16">
        <f t="shared" si="72"/>
        <v>20015</v>
      </c>
    </row>
    <row r="154" spans="1:9" s="10" customFormat="1" ht="18.75">
      <c r="A154" s="4" t="s">
        <v>206</v>
      </c>
      <c r="B154" s="19">
        <v>914</v>
      </c>
      <c r="C154" s="18" t="s">
        <v>11</v>
      </c>
      <c r="D154" s="18" t="s">
        <v>51</v>
      </c>
      <c r="E154" s="19" t="s">
        <v>207</v>
      </c>
      <c r="F154" s="19"/>
      <c r="G154" s="16">
        <f>SUM(G159+G155)</f>
        <v>4525</v>
      </c>
      <c r="H154" s="16">
        <f t="shared" ref="H154:I154" si="73">SUM(H159+H155)</f>
        <v>15</v>
      </c>
      <c r="I154" s="16">
        <f t="shared" si="73"/>
        <v>20015</v>
      </c>
    </row>
    <row r="155" spans="1:9" s="10" customFormat="1" ht="37.5">
      <c r="A155" s="4" t="s">
        <v>209</v>
      </c>
      <c r="B155" s="19">
        <v>914</v>
      </c>
      <c r="C155" s="18" t="s">
        <v>11</v>
      </c>
      <c r="D155" s="18" t="s">
        <v>51</v>
      </c>
      <c r="E155" s="19" t="s">
        <v>208</v>
      </c>
      <c r="F155" s="19"/>
      <c r="G155" s="16">
        <f>SUM(G156,G157,G158)</f>
        <v>4505</v>
      </c>
      <c r="H155" s="16">
        <f t="shared" ref="H155" si="74">SUM(H156,H157,H158)</f>
        <v>5</v>
      </c>
      <c r="I155" s="16">
        <f>SUM(I156,I157,I158)</f>
        <v>20005</v>
      </c>
    </row>
    <row r="156" spans="1:9" s="10" customFormat="1" ht="93.75">
      <c r="A156" s="4" t="s">
        <v>210</v>
      </c>
      <c r="B156" s="19">
        <v>914</v>
      </c>
      <c r="C156" s="18" t="s">
        <v>11</v>
      </c>
      <c r="D156" s="18" t="s">
        <v>51</v>
      </c>
      <c r="E156" s="19" t="s">
        <v>544</v>
      </c>
      <c r="F156" s="19">
        <v>200</v>
      </c>
      <c r="G156" s="16">
        <v>5</v>
      </c>
      <c r="H156" s="16">
        <v>5</v>
      </c>
      <c r="I156" s="16">
        <v>5</v>
      </c>
    </row>
    <row r="157" spans="1:9" s="10" customFormat="1" ht="56.25">
      <c r="A157" s="4" t="s">
        <v>654</v>
      </c>
      <c r="B157" s="19">
        <v>914</v>
      </c>
      <c r="C157" s="18" t="s">
        <v>11</v>
      </c>
      <c r="D157" s="18" t="s">
        <v>51</v>
      </c>
      <c r="E157" s="19" t="s">
        <v>638</v>
      </c>
      <c r="F157" s="19">
        <v>500</v>
      </c>
      <c r="G157" s="16">
        <v>4500</v>
      </c>
      <c r="H157" s="16"/>
      <c r="I157" s="16"/>
    </row>
    <row r="158" spans="1:9" s="10" customFormat="1" ht="37.5">
      <c r="A158" s="4" t="s">
        <v>655</v>
      </c>
      <c r="B158" s="19">
        <v>914</v>
      </c>
      <c r="C158" s="18" t="s">
        <v>11</v>
      </c>
      <c r="D158" s="18" t="s">
        <v>51</v>
      </c>
      <c r="E158" s="19" t="s">
        <v>639</v>
      </c>
      <c r="F158" s="19">
        <v>500</v>
      </c>
      <c r="G158" s="16"/>
      <c r="H158" s="16"/>
      <c r="I158" s="16">
        <v>20000</v>
      </c>
    </row>
    <row r="159" spans="1:9" s="10" customFormat="1" ht="18.75" customHeight="1">
      <c r="A159" s="4" t="s">
        <v>211</v>
      </c>
      <c r="B159" s="19">
        <v>914</v>
      </c>
      <c r="C159" s="18" t="s">
        <v>11</v>
      </c>
      <c r="D159" s="18" t="s">
        <v>51</v>
      </c>
      <c r="E159" s="19" t="s">
        <v>212</v>
      </c>
      <c r="F159" s="19"/>
      <c r="G159" s="16">
        <f>SUM(G160+G161)</f>
        <v>20</v>
      </c>
      <c r="H159" s="16">
        <f t="shared" ref="H159" si="75">SUM(H160+H161)</f>
        <v>10</v>
      </c>
      <c r="I159" s="16">
        <f>SUM(I160+I161)</f>
        <v>10</v>
      </c>
    </row>
    <row r="160" spans="1:9" s="10" customFormat="1" ht="93.75">
      <c r="A160" s="4" t="s">
        <v>213</v>
      </c>
      <c r="B160" s="19">
        <v>914</v>
      </c>
      <c r="C160" s="18" t="s">
        <v>11</v>
      </c>
      <c r="D160" s="18" t="s">
        <v>51</v>
      </c>
      <c r="E160" s="19" t="s">
        <v>266</v>
      </c>
      <c r="F160" s="19">
        <v>200</v>
      </c>
      <c r="G160" s="16">
        <v>10</v>
      </c>
      <c r="H160" s="16">
        <v>5</v>
      </c>
      <c r="I160" s="16">
        <v>5</v>
      </c>
    </row>
    <row r="161" spans="1:10" s="10" customFormat="1" ht="93.75">
      <c r="A161" s="4" t="s">
        <v>522</v>
      </c>
      <c r="B161" s="19">
        <v>914</v>
      </c>
      <c r="C161" s="18" t="s">
        <v>11</v>
      </c>
      <c r="D161" s="18" t="s">
        <v>51</v>
      </c>
      <c r="E161" s="19" t="s">
        <v>501</v>
      </c>
      <c r="F161" s="19">
        <v>200</v>
      </c>
      <c r="G161" s="16">
        <v>10</v>
      </c>
      <c r="H161" s="16">
        <v>5</v>
      </c>
      <c r="I161" s="16">
        <v>5</v>
      </c>
    </row>
    <row r="162" spans="1:10" s="10" customFormat="1" ht="18.75">
      <c r="A162" s="4" t="s">
        <v>73</v>
      </c>
      <c r="B162" s="19">
        <v>914</v>
      </c>
      <c r="C162" s="18" t="s">
        <v>72</v>
      </c>
      <c r="D162" s="18"/>
      <c r="E162" s="19"/>
      <c r="F162" s="19"/>
      <c r="G162" s="16">
        <f>SUM(G163)</f>
        <v>24321.599999999999</v>
      </c>
      <c r="H162" s="16">
        <f t="shared" ref="H162:I170" si="76">SUM(H163)</f>
        <v>3500</v>
      </c>
      <c r="I162" s="16">
        <f t="shared" si="76"/>
        <v>0</v>
      </c>
    </row>
    <row r="163" spans="1:10" s="10" customFormat="1" ht="18.75">
      <c r="A163" s="4" t="s">
        <v>74</v>
      </c>
      <c r="B163" s="19">
        <v>914</v>
      </c>
      <c r="C163" s="18" t="s">
        <v>72</v>
      </c>
      <c r="D163" s="18" t="s">
        <v>9</v>
      </c>
      <c r="E163" s="19"/>
      <c r="F163" s="19"/>
      <c r="G163" s="16">
        <f>SUM(G168,G164)</f>
        <v>24321.599999999999</v>
      </c>
      <c r="H163" s="16">
        <f>SUM(H168,H164)</f>
        <v>3500</v>
      </c>
      <c r="I163" s="16">
        <f>SUM(I168,I164)</f>
        <v>0</v>
      </c>
    </row>
    <row r="164" spans="1:10" s="10" customFormat="1" ht="93.75">
      <c r="A164" s="4" t="s">
        <v>515</v>
      </c>
      <c r="B164" s="19">
        <v>914</v>
      </c>
      <c r="C164" s="18" t="s">
        <v>72</v>
      </c>
      <c r="D164" s="18" t="s">
        <v>9</v>
      </c>
      <c r="E164" s="19" t="s">
        <v>634</v>
      </c>
      <c r="F164" s="19"/>
      <c r="G164" s="16">
        <f>G165</f>
        <v>24321.599999999999</v>
      </c>
      <c r="H164" s="16">
        <f t="shared" ref="H164:I164" si="77">H165</f>
        <v>0</v>
      </c>
      <c r="I164" s="16">
        <f t="shared" si="77"/>
        <v>0</v>
      </c>
    </row>
    <row r="165" spans="1:10" s="10" customFormat="1" ht="75">
      <c r="A165" s="7" t="s">
        <v>308</v>
      </c>
      <c r="B165" s="19">
        <v>914</v>
      </c>
      <c r="C165" s="18" t="s">
        <v>72</v>
      </c>
      <c r="D165" s="18" t="s">
        <v>9</v>
      </c>
      <c r="E165" s="19" t="s">
        <v>305</v>
      </c>
      <c r="F165" s="19"/>
      <c r="G165" s="16">
        <f>G166</f>
        <v>24321.599999999999</v>
      </c>
      <c r="H165" s="16">
        <f t="shared" ref="H165:I165" si="78">H166</f>
        <v>0</v>
      </c>
      <c r="I165" s="16">
        <f t="shared" si="78"/>
        <v>0</v>
      </c>
    </row>
    <row r="166" spans="1:10" s="10" customFormat="1" ht="37.5">
      <c r="A166" s="4" t="s">
        <v>309</v>
      </c>
      <c r="B166" s="19">
        <v>914</v>
      </c>
      <c r="C166" s="18" t="s">
        <v>72</v>
      </c>
      <c r="D166" s="18" t="s">
        <v>9</v>
      </c>
      <c r="E166" s="19" t="s">
        <v>306</v>
      </c>
      <c r="F166" s="19"/>
      <c r="G166" s="16">
        <f>G167</f>
        <v>24321.599999999999</v>
      </c>
      <c r="H166" s="16">
        <f t="shared" ref="H166:I166" si="79">H167</f>
        <v>0</v>
      </c>
      <c r="I166" s="16">
        <f t="shared" si="79"/>
        <v>0</v>
      </c>
    </row>
    <row r="167" spans="1:10" s="10" customFormat="1" ht="56.25">
      <c r="A167" s="36" t="s">
        <v>658</v>
      </c>
      <c r="B167" s="19">
        <v>914</v>
      </c>
      <c r="C167" s="18" t="s">
        <v>72</v>
      </c>
      <c r="D167" s="18" t="s">
        <v>9</v>
      </c>
      <c r="E167" s="19" t="s">
        <v>635</v>
      </c>
      <c r="F167" s="19">
        <v>500</v>
      </c>
      <c r="G167" s="16">
        <v>24321.599999999999</v>
      </c>
      <c r="H167" s="16"/>
      <c r="I167" s="16"/>
      <c r="J167" s="16"/>
    </row>
    <row r="168" spans="1:10" s="10" customFormat="1" ht="56.25">
      <c r="A168" s="4" t="s">
        <v>53</v>
      </c>
      <c r="B168" s="19">
        <v>914</v>
      </c>
      <c r="C168" s="18" t="s">
        <v>72</v>
      </c>
      <c r="D168" s="18" t="s">
        <v>9</v>
      </c>
      <c r="E168" s="19" t="s">
        <v>52</v>
      </c>
      <c r="F168" s="19"/>
      <c r="G168" s="16">
        <f>SUM(G169)</f>
        <v>0</v>
      </c>
      <c r="H168" s="16">
        <f t="shared" si="76"/>
        <v>3500</v>
      </c>
      <c r="I168" s="16">
        <f t="shared" si="76"/>
        <v>0</v>
      </c>
    </row>
    <row r="169" spans="1:10" s="10" customFormat="1" ht="37.5">
      <c r="A169" s="7" t="s">
        <v>77</v>
      </c>
      <c r="B169" s="19">
        <v>914</v>
      </c>
      <c r="C169" s="18" t="s">
        <v>72</v>
      </c>
      <c r="D169" s="18" t="s">
        <v>9</v>
      </c>
      <c r="E169" s="19" t="s">
        <v>75</v>
      </c>
      <c r="F169" s="19"/>
      <c r="G169" s="16">
        <f>SUM(G170)</f>
        <v>0</v>
      </c>
      <c r="H169" s="16">
        <f t="shared" si="76"/>
        <v>3500</v>
      </c>
      <c r="I169" s="16">
        <f t="shared" si="76"/>
        <v>0</v>
      </c>
    </row>
    <row r="170" spans="1:10" s="10" customFormat="1" ht="56.25">
      <c r="A170" s="4" t="s">
        <v>65</v>
      </c>
      <c r="B170" s="19">
        <v>914</v>
      </c>
      <c r="C170" s="18" t="s">
        <v>72</v>
      </c>
      <c r="D170" s="18" t="s">
        <v>9</v>
      </c>
      <c r="E170" s="19" t="s">
        <v>80</v>
      </c>
      <c r="F170" s="19"/>
      <c r="G170" s="16">
        <f>SUM(G171)</f>
        <v>0</v>
      </c>
      <c r="H170" s="16">
        <f t="shared" si="76"/>
        <v>3500</v>
      </c>
      <c r="I170" s="16">
        <f t="shared" si="76"/>
        <v>0</v>
      </c>
    </row>
    <row r="171" spans="1:10" s="10" customFormat="1" ht="75">
      <c r="A171" s="4" t="s">
        <v>274</v>
      </c>
      <c r="B171" s="19">
        <v>914</v>
      </c>
      <c r="C171" s="18" t="s">
        <v>72</v>
      </c>
      <c r="D171" s="18" t="s">
        <v>9</v>
      </c>
      <c r="E171" s="19" t="s">
        <v>273</v>
      </c>
      <c r="F171" s="19">
        <v>500</v>
      </c>
      <c r="G171" s="16"/>
      <c r="H171" s="16">
        <v>3500</v>
      </c>
      <c r="I171" s="16"/>
    </row>
    <row r="172" spans="1:10" s="10" customFormat="1" ht="18.75">
      <c r="A172" s="41" t="s">
        <v>214</v>
      </c>
      <c r="B172" s="19">
        <v>914</v>
      </c>
      <c r="C172" s="18" t="s">
        <v>215</v>
      </c>
      <c r="D172" s="18"/>
      <c r="E172" s="19"/>
      <c r="F172" s="19"/>
      <c r="G172" s="16">
        <f>SUM(G173+G178)</f>
        <v>8286.5</v>
      </c>
      <c r="H172" s="16">
        <f t="shared" ref="H172:I172" si="80">SUM(H173+H178)</f>
        <v>9899.5</v>
      </c>
      <c r="I172" s="16">
        <f t="shared" si="80"/>
        <v>10156.9</v>
      </c>
    </row>
    <row r="173" spans="1:10" s="10" customFormat="1" ht="18.75">
      <c r="A173" s="41" t="s">
        <v>216</v>
      </c>
      <c r="B173" s="19">
        <v>914</v>
      </c>
      <c r="C173" s="18" t="s">
        <v>215</v>
      </c>
      <c r="D173" s="18" t="s">
        <v>9</v>
      </c>
      <c r="E173" s="19"/>
      <c r="F173" s="19"/>
      <c r="G173" s="16">
        <f>SUM(G174)</f>
        <v>4127</v>
      </c>
      <c r="H173" s="16">
        <f t="shared" ref="H173:I173" si="81">SUM(H174)</f>
        <v>4346</v>
      </c>
      <c r="I173" s="16">
        <f t="shared" si="81"/>
        <v>4574</v>
      </c>
    </row>
    <row r="174" spans="1:10" s="10" customFormat="1" ht="75">
      <c r="A174" s="4" t="s">
        <v>159</v>
      </c>
      <c r="B174" s="19">
        <v>914</v>
      </c>
      <c r="C174" s="18" t="s">
        <v>215</v>
      </c>
      <c r="D174" s="18" t="s">
        <v>9</v>
      </c>
      <c r="E174" s="19" t="s">
        <v>132</v>
      </c>
      <c r="F174" s="19"/>
      <c r="G174" s="16">
        <f>SUM(G175)</f>
        <v>4127</v>
      </c>
      <c r="H174" s="16">
        <f t="shared" ref="H174:I174" si="82">SUM(H175)</f>
        <v>4346</v>
      </c>
      <c r="I174" s="16">
        <f t="shared" si="82"/>
        <v>4574</v>
      </c>
    </row>
    <row r="175" spans="1:10" s="10" customFormat="1" ht="37.5">
      <c r="A175" s="4" t="s">
        <v>218</v>
      </c>
      <c r="B175" s="19">
        <v>914</v>
      </c>
      <c r="C175" s="18" t="s">
        <v>215</v>
      </c>
      <c r="D175" s="18" t="s">
        <v>9</v>
      </c>
      <c r="E175" s="19" t="s">
        <v>219</v>
      </c>
      <c r="F175" s="19"/>
      <c r="G175" s="16">
        <f>SUM(G176)</f>
        <v>4127</v>
      </c>
      <c r="H175" s="16">
        <f t="shared" ref="H175:I175" si="83">SUM(H176)</f>
        <v>4346</v>
      </c>
      <c r="I175" s="16">
        <f t="shared" si="83"/>
        <v>4574</v>
      </c>
    </row>
    <row r="176" spans="1:10" s="10" customFormat="1" ht="37.5">
      <c r="A176" s="4" t="s">
        <v>222</v>
      </c>
      <c r="B176" s="19">
        <v>914</v>
      </c>
      <c r="C176" s="18" t="s">
        <v>215</v>
      </c>
      <c r="D176" s="18" t="s">
        <v>9</v>
      </c>
      <c r="E176" s="19" t="s">
        <v>221</v>
      </c>
      <c r="F176" s="19"/>
      <c r="G176" s="16">
        <f>SUM(G177)</f>
        <v>4127</v>
      </c>
      <c r="H176" s="16">
        <f t="shared" ref="H176:I176" si="84">SUM(H177)</f>
        <v>4346</v>
      </c>
      <c r="I176" s="16">
        <f t="shared" si="84"/>
        <v>4574</v>
      </c>
    </row>
    <row r="177" spans="1:9" s="10" customFormat="1" ht="93.75">
      <c r="A177" s="8" t="s">
        <v>223</v>
      </c>
      <c r="B177" s="19">
        <v>914</v>
      </c>
      <c r="C177" s="18" t="s">
        <v>215</v>
      </c>
      <c r="D177" s="18" t="s">
        <v>9</v>
      </c>
      <c r="E177" s="19" t="s">
        <v>224</v>
      </c>
      <c r="F177" s="19">
        <v>300</v>
      </c>
      <c r="G177" s="16">
        <v>4127</v>
      </c>
      <c r="H177" s="16">
        <v>4346</v>
      </c>
      <c r="I177" s="16">
        <v>4574</v>
      </c>
    </row>
    <row r="178" spans="1:9" s="10" customFormat="1" ht="18.75">
      <c r="A178" s="41" t="s">
        <v>217</v>
      </c>
      <c r="B178" s="19">
        <v>914</v>
      </c>
      <c r="C178" s="18" t="s">
        <v>215</v>
      </c>
      <c r="D178" s="18" t="s">
        <v>51</v>
      </c>
      <c r="E178" s="19"/>
      <c r="F178" s="19"/>
      <c r="G178" s="16">
        <f>SUM(G187+G183+G179)</f>
        <v>4159.5</v>
      </c>
      <c r="H178" s="16">
        <f>SUM(H187+H183+H179)</f>
        <v>5553.5</v>
      </c>
      <c r="I178" s="16">
        <f>SUM(I187+I183+I179)</f>
        <v>5582.9</v>
      </c>
    </row>
    <row r="179" spans="1:9" s="10" customFormat="1" ht="93.75">
      <c r="A179" s="4" t="s">
        <v>515</v>
      </c>
      <c r="B179" s="19">
        <v>914</v>
      </c>
      <c r="C179" s="18" t="s">
        <v>215</v>
      </c>
      <c r="D179" s="18" t="s">
        <v>51</v>
      </c>
      <c r="E179" s="19" t="s">
        <v>275</v>
      </c>
      <c r="F179" s="19"/>
      <c r="G179" s="16">
        <f>SUM(G180)</f>
        <v>3433.5</v>
      </c>
      <c r="H179" s="16">
        <f t="shared" ref="H179:I179" si="85">SUM(H180)</f>
        <v>4827.5</v>
      </c>
      <c r="I179" s="16">
        <f t="shared" si="85"/>
        <v>4856.8999999999996</v>
      </c>
    </row>
    <row r="180" spans="1:9" s="10" customFormat="1" ht="18.75">
      <c r="A180" s="4" t="s">
        <v>279</v>
      </c>
      <c r="B180" s="19">
        <v>914</v>
      </c>
      <c r="C180" s="18" t="s">
        <v>215</v>
      </c>
      <c r="D180" s="18" t="s">
        <v>51</v>
      </c>
      <c r="E180" s="19" t="s">
        <v>276</v>
      </c>
      <c r="F180" s="19"/>
      <c r="G180" s="16">
        <f>SUM(G181)</f>
        <v>3433.5</v>
      </c>
      <c r="H180" s="16">
        <f t="shared" ref="H180:I180" si="86">SUM(H181)</f>
        <v>4827.5</v>
      </c>
      <c r="I180" s="16">
        <f t="shared" si="86"/>
        <v>4856.8999999999996</v>
      </c>
    </row>
    <row r="181" spans="1:9" s="10" customFormat="1" ht="56.25">
      <c r="A181" s="4" t="s">
        <v>280</v>
      </c>
      <c r="B181" s="19">
        <v>914</v>
      </c>
      <c r="C181" s="18" t="s">
        <v>215</v>
      </c>
      <c r="D181" s="18" t="s">
        <v>51</v>
      </c>
      <c r="E181" s="19" t="s">
        <v>277</v>
      </c>
      <c r="F181" s="19"/>
      <c r="G181" s="16">
        <f>SUM(G182)</f>
        <v>3433.5</v>
      </c>
      <c r="H181" s="16">
        <f t="shared" ref="H181:I181" si="87">SUM(H182)</f>
        <v>4827.5</v>
      </c>
      <c r="I181" s="16">
        <f t="shared" si="87"/>
        <v>4856.8999999999996</v>
      </c>
    </row>
    <row r="182" spans="1:9" s="10" customFormat="1" ht="37.5">
      <c r="A182" s="4" t="s">
        <v>281</v>
      </c>
      <c r="B182" s="19">
        <v>914</v>
      </c>
      <c r="C182" s="18" t="s">
        <v>215</v>
      </c>
      <c r="D182" s="18" t="s">
        <v>51</v>
      </c>
      <c r="E182" s="19" t="s">
        <v>278</v>
      </c>
      <c r="F182" s="19">
        <v>300</v>
      </c>
      <c r="G182" s="16">
        <f>750+2683.5</f>
        <v>3433.5</v>
      </c>
      <c r="H182" s="16">
        <f>750+4077.5</f>
        <v>4827.5</v>
      </c>
      <c r="I182" s="16">
        <f>750+4106.9</f>
        <v>4856.8999999999996</v>
      </c>
    </row>
    <row r="183" spans="1:9" s="10" customFormat="1" ht="75">
      <c r="A183" s="4" t="s">
        <v>162</v>
      </c>
      <c r="B183" s="19">
        <v>914</v>
      </c>
      <c r="C183" s="18" t="s">
        <v>215</v>
      </c>
      <c r="D183" s="18" t="s">
        <v>51</v>
      </c>
      <c r="E183" s="19" t="s">
        <v>163</v>
      </c>
      <c r="F183" s="19"/>
      <c r="G183" s="16">
        <f>SUM(G184)</f>
        <v>100</v>
      </c>
      <c r="H183" s="16">
        <f t="shared" ref="H183:I183" si="88">SUM(H184)</f>
        <v>100</v>
      </c>
      <c r="I183" s="16">
        <f t="shared" si="88"/>
        <v>100</v>
      </c>
    </row>
    <row r="184" spans="1:9" s="10" customFormat="1" ht="37.5">
      <c r="A184" s="4" t="s">
        <v>256</v>
      </c>
      <c r="B184" s="19">
        <v>914</v>
      </c>
      <c r="C184" s="18" t="s">
        <v>215</v>
      </c>
      <c r="D184" s="18" t="s">
        <v>51</v>
      </c>
      <c r="E184" s="19" t="s">
        <v>253</v>
      </c>
      <c r="F184" s="19"/>
      <c r="G184" s="16">
        <f>SUM(G185)</f>
        <v>100</v>
      </c>
      <c r="H184" s="16">
        <f t="shared" ref="H184:I184" si="89">SUM(H185)</f>
        <v>100</v>
      </c>
      <c r="I184" s="16">
        <f t="shared" si="89"/>
        <v>100</v>
      </c>
    </row>
    <row r="185" spans="1:9" s="10" customFormat="1" ht="56.25">
      <c r="A185" s="4" t="s">
        <v>563</v>
      </c>
      <c r="B185" s="19">
        <v>914</v>
      </c>
      <c r="C185" s="18" t="s">
        <v>215</v>
      </c>
      <c r="D185" s="18" t="s">
        <v>51</v>
      </c>
      <c r="E185" s="19" t="s">
        <v>254</v>
      </c>
      <c r="F185" s="19"/>
      <c r="G185" s="16">
        <f>SUM(G186)</f>
        <v>100</v>
      </c>
      <c r="H185" s="16">
        <f t="shared" ref="H185:I185" si="90">SUM(H186)</f>
        <v>100</v>
      </c>
      <c r="I185" s="16">
        <f t="shared" si="90"/>
        <v>100</v>
      </c>
    </row>
    <row r="186" spans="1:9" s="10" customFormat="1" ht="75">
      <c r="A186" s="4" t="s">
        <v>258</v>
      </c>
      <c r="B186" s="19">
        <v>914</v>
      </c>
      <c r="C186" s="18" t="s">
        <v>215</v>
      </c>
      <c r="D186" s="18" t="s">
        <v>51</v>
      </c>
      <c r="E186" s="19" t="s">
        <v>255</v>
      </c>
      <c r="F186" s="19">
        <v>300</v>
      </c>
      <c r="G186" s="16">
        <v>100</v>
      </c>
      <c r="H186" s="16">
        <v>100</v>
      </c>
      <c r="I186" s="16">
        <v>100</v>
      </c>
    </row>
    <row r="187" spans="1:9" s="10" customFormat="1" ht="75">
      <c r="A187" s="4" t="s">
        <v>159</v>
      </c>
      <c r="B187" s="19">
        <v>914</v>
      </c>
      <c r="C187" s="18" t="s">
        <v>215</v>
      </c>
      <c r="D187" s="18" t="s">
        <v>51</v>
      </c>
      <c r="E187" s="19" t="s">
        <v>132</v>
      </c>
      <c r="F187" s="19"/>
      <c r="G187" s="16">
        <f>SUM(G188)</f>
        <v>626</v>
      </c>
      <c r="H187" s="16">
        <f t="shared" ref="H187:I187" si="91">SUM(H188)</f>
        <v>626</v>
      </c>
      <c r="I187" s="16">
        <f t="shared" si="91"/>
        <v>626</v>
      </c>
    </row>
    <row r="188" spans="1:9" s="10" customFormat="1" ht="37.5">
      <c r="A188" s="4" t="s">
        <v>218</v>
      </c>
      <c r="B188" s="19">
        <v>914</v>
      </c>
      <c r="C188" s="18" t="s">
        <v>215</v>
      </c>
      <c r="D188" s="18" t="s">
        <v>51</v>
      </c>
      <c r="E188" s="19" t="s">
        <v>219</v>
      </c>
      <c r="F188" s="19"/>
      <c r="G188" s="16">
        <f>SUM(G189,G191)</f>
        <v>626</v>
      </c>
      <c r="H188" s="16">
        <f t="shared" ref="H188:I188" si="92">SUM(H189,H191)</f>
        <v>626</v>
      </c>
      <c r="I188" s="16">
        <f t="shared" si="92"/>
        <v>626</v>
      </c>
    </row>
    <row r="189" spans="1:9" s="10" customFormat="1" ht="56.25">
      <c r="A189" s="4" t="s">
        <v>564</v>
      </c>
      <c r="B189" s="19">
        <v>914</v>
      </c>
      <c r="C189" s="18" t="s">
        <v>215</v>
      </c>
      <c r="D189" s="18" t="s">
        <v>51</v>
      </c>
      <c r="E189" s="19" t="s">
        <v>220</v>
      </c>
      <c r="F189" s="19"/>
      <c r="G189" s="16">
        <f>SUM(G190)</f>
        <v>626</v>
      </c>
      <c r="H189" s="16">
        <f t="shared" ref="H189:I189" si="93">SUM(H190)</f>
        <v>626</v>
      </c>
      <c r="I189" s="16">
        <f t="shared" si="93"/>
        <v>626</v>
      </c>
    </row>
    <row r="190" spans="1:9" s="10" customFormat="1" ht="93.75">
      <c r="A190" s="4" t="s">
        <v>227</v>
      </c>
      <c r="B190" s="19">
        <v>914</v>
      </c>
      <c r="C190" s="18" t="s">
        <v>215</v>
      </c>
      <c r="D190" s="18" t="s">
        <v>51</v>
      </c>
      <c r="E190" s="19" t="s">
        <v>226</v>
      </c>
      <c r="F190" s="19">
        <v>600</v>
      </c>
      <c r="G190" s="16">
        <v>626</v>
      </c>
      <c r="H190" s="16">
        <v>626</v>
      </c>
      <c r="I190" s="16">
        <v>626</v>
      </c>
    </row>
    <row r="191" spans="1:9" s="10" customFormat="1" ht="42.75" customHeight="1">
      <c r="A191" s="4" t="s">
        <v>222</v>
      </c>
      <c r="B191" s="19">
        <v>914</v>
      </c>
      <c r="C191" s="18" t="s">
        <v>215</v>
      </c>
      <c r="D191" s="18" t="s">
        <v>51</v>
      </c>
      <c r="E191" s="19" t="s">
        <v>221</v>
      </c>
      <c r="F191" s="19"/>
      <c r="G191" s="16">
        <f>SUM(G192)</f>
        <v>0</v>
      </c>
      <c r="H191" s="16">
        <v>0</v>
      </c>
      <c r="I191" s="16">
        <v>0</v>
      </c>
    </row>
    <row r="192" spans="1:9" s="10" customFormat="1" ht="56.25">
      <c r="A192" s="4" t="s">
        <v>576</v>
      </c>
      <c r="B192" s="19">
        <v>914</v>
      </c>
      <c r="C192" s="18" t="s">
        <v>215</v>
      </c>
      <c r="D192" s="18" t="s">
        <v>51</v>
      </c>
      <c r="E192" s="19" t="s">
        <v>575</v>
      </c>
      <c r="F192" s="19">
        <v>300</v>
      </c>
      <c r="G192" s="16"/>
      <c r="H192" s="16"/>
      <c r="I192" s="16"/>
    </row>
    <row r="193" spans="1:12" s="10" customFormat="1" ht="18.75">
      <c r="A193" s="58" t="s">
        <v>466</v>
      </c>
      <c r="B193" s="19">
        <v>914</v>
      </c>
      <c r="C193" s="18" t="s">
        <v>19</v>
      </c>
      <c r="D193" s="18"/>
      <c r="E193" s="19"/>
      <c r="F193" s="19"/>
      <c r="G193" s="16">
        <f>G194</f>
        <v>68803.8</v>
      </c>
      <c r="H193" s="16">
        <f t="shared" ref="H193:I193" si="94">H194</f>
        <v>2</v>
      </c>
      <c r="I193" s="16">
        <f t="shared" si="94"/>
        <v>2</v>
      </c>
    </row>
    <row r="194" spans="1:12" s="10" customFormat="1" ht="18.75">
      <c r="A194" s="58" t="s">
        <v>467</v>
      </c>
      <c r="B194" s="19">
        <v>914</v>
      </c>
      <c r="C194" s="18" t="s">
        <v>19</v>
      </c>
      <c r="D194" s="18" t="s">
        <v>179</v>
      </c>
      <c r="E194" s="19"/>
      <c r="F194" s="19"/>
      <c r="G194" s="16">
        <f>G195</f>
        <v>68803.8</v>
      </c>
      <c r="H194" s="16">
        <f t="shared" ref="H194:I194" si="95">H195</f>
        <v>2</v>
      </c>
      <c r="I194" s="16">
        <f t="shared" si="95"/>
        <v>2</v>
      </c>
    </row>
    <row r="195" spans="1:12" s="10" customFormat="1" ht="93.75">
      <c r="A195" s="4" t="s">
        <v>515</v>
      </c>
      <c r="B195" s="19">
        <v>914</v>
      </c>
      <c r="C195" s="18" t="s">
        <v>19</v>
      </c>
      <c r="D195" s="18" t="s">
        <v>179</v>
      </c>
      <c r="E195" s="19" t="s">
        <v>275</v>
      </c>
      <c r="F195" s="19"/>
      <c r="G195" s="16">
        <f>SUM(G196)</f>
        <v>68803.8</v>
      </c>
      <c r="H195" s="16">
        <f t="shared" ref="H195:I195" si="96">SUM(H196)</f>
        <v>2</v>
      </c>
      <c r="I195" s="16">
        <f t="shared" si="96"/>
        <v>2</v>
      </c>
    </row>
    <row r="196" spans="1:12" s="10" customFormat="1" ht="75">
      <c r="A196" s="4" t="s">
        <v>308</v>
      </c>
      <c r="B196" s="19">
        <v>914</v>
      </c>
      <c r="C196" s="18" t="s">
        <v>19</v>
      </c>
      <c r="D196" s="18" t="s">
        <v>179</v>
      </c>
      <c r="E196" s="19" t="s">
        <v>305</v>
      </c>
      <c r="F196" s="19"/>
      <c r="G196" s="16">
        <f>SUM(G197)</f>
        <v>68803.8</v>
      </c>
      <c r="H196" s="16">
        <f t="shared" ref="H196:I196" si="97">SUM(H197)</f>
        <v>2</v>
      </c>
      <c r="I196" s="16">
        <f t="shared" si="97"/>
        <v>2</v>
      </c>
    </row>
    <row r="197" spans="1:12" s="10" customFormat="1" ht="18.75">
      <c r="A197" s="4" t="s">
        <v>313</v>
      </c>
      <c r="B197" s="19">
        <v>914</v>
      </c>
      <c r="C197" s="18" t="s">
        <v>19</v>
      </c>
      <c r="D197" s="18" t="s">
        <v>179</v>
      </c>
      <c r="E197" s="19" t="s">
        <v>311</v>
      </c>
      <c r="F197" s="19"/>
      <c r="G197" s="16">
        <f>SUM(G199+G198)</f>
        <v>68803.8</v>
      </c>
      <c r="H197" s="16">
        <f t="shared" ref="H197:I197" si="98">SUM(H199+H198)</f>
        <v>2</v>
      </c>
      <c r="I197" s="16">
        <f t="shared" si="98"/>
        <v>2</v>
      </c>
    </row>
    <row r="198" spans="1:12" s="10" customFormat="1" ht="75">
      <c r="A198" s="59" t="s">
        <v>549</v>
      </c>
      <c r="B198" s="19">
        <v>914</v>
      </c>
      <c r="C198" s="18" t="s">
        <v>19</v>
      </c>
      <c r="D198" s="18" t="s">
        <v>179</v>
      </c>
      <c r="E198" s="19" t="s">
        <v>548</v>
      </c>
      <c r="F198" s="19">
        <v>400</v>
      </c>
      <c r="G198" s="16">
        <f>100+68648.8</f>
        <v>68748.800000000003</v>
      </c>
      <c r="H198" s="16">
        <v>1</v>
      </c>
      <c r="I198" s="16">
        <v>1</v>
      </c>
    </row>
    <row r="199" spans="1:12" s="10" customFormat="1" ht="75">
      <c r="A199" s="4" t="s">
        <v>590</v>
      </c>
      <c r="B199" s="19">
        <v>914</v>
      </c>
      <c r="C199" s="18" t="s">
        <v>19</v>
      </c>
      <c r="D199" s="18" t="s">
        <v>179</v>
      </c>
      <c r="E199" s="19" t="s">
        <v>312</v>
      </c>
      <c r="F199" s="19">
        <v>400</v>
      </c>
      <c r="G199" s="16">
        <v>55</v>
      </c>
      <c r="H199" s="16">
        <v>1</v>
      </c>
      <c r="I199" s="16">
        <v>1</v>
      </c>
    </row>
    <row r="200" spans="1:12" s="10" customFormat="1" ht="56.25">
      <c r="A200" s="6" t="s">
        <v>49</v>
      </c>
      <c r="B200" s="68">
        <v>922</v>
      </c>
      <c r="C200" s="69"/>
      <c r="D200" s="69"/>
      <c r="E200" s="68"/>
      <c r="F200" s="68"/>
      <c r="G200" s="15">
        <f>SUM(G201+G217)</f>
        <v>49581.8</v>
      </c>
      <c r="H200" s="15">
        <f t="shared" ref="H200:I200" si="99">SUM(H201+H217)</f>
        <v>31717</v>
      </c>
      <c r="I200" s="15">
        <f t="shared" si="99"/>
        <v>36387</v>
      </c>
      <c r="J200" s="10">
        <v>49581.8</v>
      </c>
      <c r="K200" s="10">
        <v>31717</v>
      </c>
      <c r="L200" s="10">
        <v>36387</v>
      </c>
    </row>
    <row r="201" spans="1:12" s="10" customFormat="1" ht="18.75">
      <c r="A201" s="4" t="s">
        <v>58</v>
      </c>
      <c r="B201" s="19">
        <v>922</v>
      </c>
      <c r="C201" s="18" t="s">
        <v>50</v>
      </c>
      <c r="D201" s="18"/>
      <c r="E201" s="68"/>
      <c r="F201" s="68"/>
      <c r="G201" s="16">
        <f>SUM(G202)</f>
        <v>8876</v>
      </c>
      <c r="H201" s="16">
        <f t="shared" ref="H201:I201" si="100">SUM(H202)</f>
        <v>8471</v>
      </c>
      <c r="I201" s="16">
        <f t="shared" si="100"/>
        <v>12105</v>
      </c>
      <c r="J201" s="20">
        <f>SUM(G200-J200)</f>
        <v>0</v>
      </c>
      <c r="K201" s="20">
        <f t="shared" ref="K201" si="101">SUM(H200-K200)</f>
        <v>0</v>
      </c>
      <c r="L201" s="20">
        <f>SUM(I200-L200)</f>
        <v>0</v>
      </c>
    </row>
    <row r="202" spans="1:12" s="10" customFormat="1" ht="18.75">
      <c r="A202" s="4" t="s">
        <v>59</v>
      </c>
      <c r="B202" s="19">
        <v>922</v>
      </c>
      <c r="C202" s="18" t="s">
        <v>50</v>
      </c>
      <c r="D202" s="18" t="s">
        <v>51</v>
      </c>
      <c r="E202" s="68"/>
      <c r="F202" s="68"/>
      <c r="G202" s="16">
        <f>SUM(G203)</f>
        <v>8876</v>
      </c>
      <c r="H202" s="16">
        <f t="shared" ref="H202:I202" si="102">SUM(H203)</f>
        <v>8471</v>
      </c>
      <c r="I202" s="16">
        <f t="shared" si="102"/>
        <v>12105</v>
      </c>
    </row>
    <row r="203" spans="1:12" s="10" customFormat="1" ht="56.25">
      <c r="A203" s="4" t="s">
        <v>53</v>
      </c>
      <c r="B203" s="19">
        <v>922</v>
      </c>
      <c r="C203" s="18" t="s">
        <v>50</v>
      </c>
      <c r="D203" s="18" t="s">
        <v>51</v>
      </c>
      <c r="E203" s="19" t="s">
        <v>52</v>
      </c>
      <c r="F203" s="68"/>
      <c r="G203" s="16">
        <f>SUM(G204)</f>
        <v>8876</v>
      </c>
      <c r="H203" s="16">
        <f t="shared" ref="H203:I203" si="103">SUM(H204)</f>
        <v>8471</v>
      </c>
      <c r="I203" s="16">
        <f t="shared" si="103"/>
        <v>12105</v>
      </c>
    </row>
    <row r="204" spans="1:12" s="10" customFormat="1" ht="37.5">
      <c r="A204" s="4" t="s">
        <v>55</v>
      </c>
      <c r="B204" s="19">
        <v>922</v>
      </c>
      <c r="C204" s="18" t="s">
        <v>50</v>
      </c>
      <c r="D204" s="18" t="s">
        <v>51</v>
      </c>
      <c r="E204" s="19" t="s">
        <v>54</v>
      </c>
      <c r="F204" s="68"/>
      <c r="G204" s="16">
        <f>SUM(G205+G211+G213+G215)</f>
        <v>8876</v>
      </c>
      <c r="H204" s="16">
        <f t="shared" ref="H204:I204" si="104">SUM(H205+H211+H213+H215)</f>
        <v>8471</v>
      </c>
      <c r="I204" s="16">
        <f t="shared" si="104"/>
        <v>12105</v>
      </c>
    </row>
    <row r="205" spans="1:12" s="10" customFormat="1" ht="37.5">
      <c r="A205" s="4" t="s">
        <v>56</v>
      </c>
      <c r="B205" s="19">
        <v>922</v>
      </c>
      <c r="C205" s="18" t="s">
        <v>50</v>
      </c>
      <c r="D205" s="18" t="s">
        <v>51</v>
      </c>
      <c r="E205" s="19" t="s">
        <v>57</v>
      </c>
      <c r="F205" s="68"/>
      <c r="G205" s="16">
        <f>SUM(G206:G208)</f>
        <v>8600</v>
      </c>
      <c r="H205" s="16">
        <f t="shared" ref="H205" si="105">SUM(H206:H208)</f>
        <v>8471</v>
      </c>
      <c r="I205" s="16">
        <f>SUM(I206:I208,I209)</f>
        <v>12079</v>
      </c>
    </row>
    <row r="206" spans="1:12" s="10" customFormat="1" ht="131.25">
      <c r="A206" s="4" t="s">
        <v>61</v>
      </c>
      <c r="B206" s="19">
        <v>922</v>
      </c>
      <c r="C206" s="18" t="s">
        <v>50</v>
      </c>
      <c r="D206" s="18" t="s">
        <v>51</v>
      </c>
      <c r="E206" s="19" t="s">
        <v>60</v>
      </c>
      <c r="F206" s="19">
        <v>100</v>
      </c>
      <c r="G206" s="16">
        <v>8024</v>
      </c>
      <c r="H206" s="16">
        <v>8137</v>
      </c>
      <c r="I206" s="16">
        <v>8505</v>
      </c>
    </row>
    <row r="207" spans="1:12" s="10" customFormat="1" ht="75">
      <c r="A207" s="4" t="s">
        <v>62</v>
      </c>
      <c r="B207" s="19">
        <v>922</v>
      </c>
      <c r="C207" s="18" t="s">
        <v>50</v>
      </c>
      <c r="D207" s="18" t="s">
        <v>51</v>
      </c>
      <c r="E207" s="19" t="s">
        <v>60</v>
      </c>
      <c r="F207" s="19">
        <v>200</v>
      </c>
      <c r="G207" s="16">
        <v>536</v>
      </c>
      <c r="H207" s="16">
        <v>314</v>
      </c>
      <c r="I207" s="16">
        <v>494</v>
      </c>
    </row>
    <row r="208" spans="1:12" s="10" customFormat="1" ht="56.25">
      <c r="A208" s="4" t="s">
        <v>63</v>
      </c>
      <c r="B208" s="19">
        <v>922</v>
      </c>
      <c r="C208" s="18" t="s">
        <v>50</v>
      </c>
      <c r="D208" s="18" t="s">
        <v>51</v>
      </c>
      <c r="E208" s="19" t="s">
        <v>60</v>
      </c>
      <c r="F208" s="19">
        <v>800</v>
      </c>
      <c r="G208" s="16">
        <v>40</v>
      </c>
      <c r="H208" s="16">
        <v>20</v>
      </c>
      <c r="I208" s="16">
        <v>80</v>
      </c>
    </row>
    <row r="209" spans="1:9" s="10" customFormat="1" ht="37.5">
      <c r="A209" s="4" t="s">
        <v>633</v>
      </c>
      <c r="B209" s="19">
        <v>922</v>
      </c>
      <c r="C209" s="18" t="s">
        <v>50</v>
      </c>
      <c r="D209" s="18" t="s">
        <v>51</v>
      </c>
      <c r="E209" s="19" t="s">
        <v>632</v>
      </c>
      <c r="F209" s="19"/>
      <c r="G209" s="16">
        <f>G210</f>
        <v>0</v>
      </c>
      <c r="H209" s="16">
        <f t="shared" ref="H209:I209" si="106">H210</f>
        <v>0</v>
      </c>
      <c r="I209" s="16">
        <f t="shared" si="106"/>
        <v>3000</v>
      </c>
    </row>
    <row r="210" spans="1:9" s="10" customFormat="1" ht="93.75">
      <c r="A210" s="4" t="s">
        <v>652</v>
      </c>
      <c r="B210" s="19">
        <v>922</v>
      </c>
      <c r="C210" s="18" t="s">
        <v>50</v>
      </c>
      <c r="D210" s="18" t="s">
        <v>51</v>
      </c>
      <c r="E210" s="19" t="s">
        <v>631</v>
      </c>
      <c r="F210" s="19">
        <v>200</v>
      </c>
      <c r="G210" s="16"/>
      <c r="H210" s="16"/>
      <c r="I210" s="16">
        <v>3000</v>
      </c>
    </row>
    <row r="211" spans="1:9" s="10" customFormat="1" ht="56.25">
      <c r="A211" s="4" t="s">
        <v>65</v>
      </c>
      <c r="B211" s="19">
        <v>922</v>
      </c>
      <c r="C211" s="18" t="s">
        <v>50</v>
      </c>
      <c r="D211" s="18" t="s">
        <v>51</v>
      </c>
      <c r="E211" s="19" t="s">
        <v>64</v>
      </c>
      <c r="F211" s="68"/>
      <c r="G211" s="16">
        <f>SUM(G212)</f>
        <v>250</v>
      </c>
      <c r="H211" s="16">
        <f t="shared" ref="H211:I211" si="107">SUM(H212)</f>
        <v>0</v>
      </c>
      <c r="I211" s="16">
        <f t="shared" si="107"/>
        <v>0</v>
      </c>
    </row>
    <row r="212" spans="1:9" s="10" customFormat="1" ht="75">
      <c r="A212" s="4" t="s">
        <v>62</v>
      </c>
      <c r="B212" s="19">
        <v>922</v>
      </c>
      <c r="C212" s="18" t="s">
        <v>50</v>
      </c>
      <c r="D212" s="18" t="s">
        <v>51</v>
      </c>
      <c r="E212" s="19" t="s">
        <v>66</v>
      </c>
      <c r="F212" s="19">
        <v>200</v>
      </c>
      <c r="G212" s="16">
        <v>250</v>
      </c>
      <c r="H212" s="16"/>
      <c r="I212" s="16"/>
    </row>
    <row r="213" spans="1:9" s="10" customFormat="1" ht="93.75">
      <c r="A213" s="4" t="s">
        <v>532</v>
      </c>
      <c r="B213" s="19">
        <v>922</v>
      </c>
      <c r="C213" s="18" t="s">
        <v>50</v>
      </c>
      <c r="D213" s="18" t="s">
        <v>51</v>
      </c>
      <c r="E213" s="19" t="s">
        <v>67</v>
      </c>
      <c r="F213" s="68"/>
      <c r="G213" s="16">
        <f>SUM(G214)</f>
        <v>20</v>
      </c>
      <c r="H213" s="16">
        <f t="shared" ref="H213" si="108">SUM(H214)</f>
        <v>0</v>
      </c>
      <c r="I213" s="16">
        <f t="shared" ref="I213" si="109">SUM(I214)</f>
        <v>20</v>
      </c>
    </row>
    <row r="214" spans="1:9" s="10" customFormat="1" ht="75">
      <c r="A214" s="4" t="s">
        <v>62</v>
      </c>
      <c r="B214" s="19">
        <v>922</v>
      </c>
      <c r="C214" s="18" t="s">
        <v>50</v>
      </c>
      <c r="D214" s="18" t="s">
        <v>51</v>
      </c>
      <c r="E214" s="19" t="s">
        <v>68</v>
      </c>
      <c r="F214" s="19">
        <v>200</v>
      </c>
      <c r="G214" s="16">
        <v>20</v>
      </c>
      <c r="H214" s="16"/>
      <c r="I214" s="16">
        <v>20</v>
      </c>
    </row>
    <row r="215" spans="1:9" s="10" customFormat="1" ht="37.5">
      <c r="A215" s="4" t="s">
        <v>71</v>
      </c>
      <c r="B215" s="19">
        <v>922</v>
      </c>
      <c r="C215" s="18" t="s">
        <v>50</v>
      </c>
      <c r="D215" s="18" t="s">
        <v>51</v>
      </c>
      <c r="E215" s="19" t="s">
        <v>69</v>
      </c>
      <c r="F215" s="68"/>
      <c r="G215" s="16">
        <f>SUM(G216)</f>
        <v>6</v>
      </c>
      <c r="H215" s="16">
        <f t="shared" ref="H215" si="110">SUM(H216)</f>
        <v>0</v>
      </c>
      <c r="I215" s="16">
        <f t="shared" ref="I215" si="111">SUM(I216)</f>
        <v>6</v>
      </c>
    </row>
    <row r="216" spans="1:9" s="10" customFormat="1" ht="75">
      <c r="A216" s="4" t="s">
        <v>62</v>
      </c>
      <c r="B216" s="19">
        <v>922</v>
      </c>
      <c r="C216" s="18" t="s">
        <v>50</v>
      </c>
      <c r="D216" s="18" t="s">
        <v>51</v>
      </c>
      <c r="E216" s="19" t="s">
        <v>70</v>
      </c>
      <c r="F216" s="19">
        <v>200</v>
      </c>
      <c r="G216" s="16">
        <v>6</v>
      </c>
      <c r="H216" s="16"/>
      <c r="I216" s="16">
        <v>6</v>
      </c>
    </row>
    <row r="217" spans="1:9" s="10" customFormat="1" ht="18.75">
      <c r="A217" s="4" t="s">
        <v>73</v>
      </c>
      <c r="B217" s="19">
        <v>922</v>
      </c>
      <c r="C217" s="18" t="s">
        <v>72</v>
      </c>
      <c r="D217" s="18"/>
      <c r="E217" s="19"/>
      <c r="F217" s="19"/>
      <c r="G217" s="16">
        <f>SUM(G261+G218)</f>
        <v>40705.800000000003</v>
      </c>
      <c r="H217" s="16">
        <f>SUM(H261+H218)</f>
        <v>23246</v>
      </c>
      <c r="I217" s="16">
        <f>SUM(I261+I218)</f>
        <v>24282</v>
      </c>
    </row>
    <row r="218" spans="1:9" s="10" customFormat="1" ht="18.75">
      <c r="A218" s="4" t="s">
        <v>74</v>
      </c>
      <c r="B218" s="19">
        <v>922</v>
      </c>
      <c r="C218" s="18" t="s">
        <v>72</v>
      </c>
      <c r="D218" s="18" t="s">
        <v>9</v>
      </c>
      <c r="E218" s="19"/>
      <c r="F218" s="19"/>
      <c r="G218" s="16">
        <f>SUM(G219)</f>
        <v>35313.800000000003</v>
      </c>
      <c r="H218" s="16">
        <f t="shared" ref="H218:I218" si="112">SUM(H219)</f>
        <v>17929</v>
      </c>
      <c r="I218" s="16">
        <f t="shared" si="112"/>
        <v>18960</v>
      </c>
    </row>
    <row r="219" spans="1:9" s="10" customFormat="1" ht="56.25">
      <c r="A219" s="4" t="s">
        <v>53</v>
      </c>
      <c r="B219" s="19">
        <v>922</v>
      </c>
      <c r="C219" s="18" t="s">
        <v>72</v>
      </c>
      <c r="D219" s="18" t="s">
        <v>9</v>
      </c>
      <c r="E219" s="19" t="s">
        <v>52</v>
      </c>
      <c r="F219" s="19"/>
      <c r="G219" s="16">
        <f>SUM(G220+G239+G258)</f>
        <v>35313.800000000003</v>
      </c>
      <c r="H219" s="16">
        <f>SUM(H220+H239+H258)</f>
        <v>17929</v>
      </c>
      <c r="I219" s="16">
        <f>SUM(I220+I239+I258)</f>
        <v>18960</v>
      </c>
    </row>
    <row r="220" spans="1:9" s="10" customFormat="1" ht="37.5">
      <c r="A220" s="4" t="s">
        <v>77</v>
      </c>
      <c r="B220" s="19">
        <v>922</v>
      </c>
      <c r="C220" s="18" t="s">
        <v>72</v>
      </c>
      <c r="D220" s="18" t="s">
        <v>9</v>
      </c>
      <c r="E220" s="19" t="s">
        <v>75</v>
      </c>
      <c r="F220" s="19"/>
      <c r="G220" s="16">
        <f>SUM(G221+G223+G227+G230+G232+G235+G237+G225)</f>
        <v>24709.8</v>
      </c>
      <c r="H220" s="16">
        <f>SUM(H221+H223+H227+H230+H232+H235+H237)</f>
        <v>8274</v>
      </c>
      <c r="I220" s="16">
        <f>SUM(I221+I223+I227+I230+I232+I235+I237)</f>
        <v>8353</v>
      </c>
    </row>
    <row r="221" spans="1:9" s="10" customFormat="1" ht="37.5">
      <c r="A221" s="4" t="s">
        <v>502</v>
      </c>
      <c r="B221" s="19">
        <v>922</v>
      </c>
      <c r="C221" s="18" t="s">
        <v>72</v>
      </c>
      <c r="D221" s="18" t="s">
        <v>9</v>
      </c>
      <c r="E221" s="19" t="s">
        <v>76</v>
      </c>
      <c r="F221" s="19"/>
      <c r="G221" s="16">
        <f>SUM(G222)</f>
        <v>7505</v>
      </c>
      <c r="H221" s="16">
        <f t="shared" ref="H221:I221" si="113">SUM(H222)</f>
        <v>5117</v>
      </c>
      <c r="I221" s="16">
        <f t="shared" si="113"/>
        <v>6427</v>
      </c>
    </row>
    <row r="222" spans="1:9" s="10" customFormat="1" ht="75">
      <c r="A222" s="4" t="s">
        <v>78</v>
      </c>
      <c r="B222" s="19">
        <v>922</v>
      </c>
      <c r="C222" s="18" t="s">
        <v>72</v>
      </c>
      <c r="D222" s="18" t="s">
        <v>9</v>
      </c>
      <c r="E222" s="19" t="s">
        <v>79</v>
      </c>
      <c r="F222" s="19">
        <v>600</v>
      </c>
      <c r="G222" s="16">
        <v>7505</v>
      </c>
      <c r="H222" s="16">
        <v>5117</v>
      </c>
      <c r="I222" s="16">
        <v>6427</v>
      </c>
    </row>
    <row r="223" spans="1:9" s="10" customFormat="1" ht="56.25">
      <c r="A223" s="4" t="s">
        <v>65</v>
      </c>
      <c r="B223" s="19">
        <v>922</v>
      </c>
      <c r="C223" s="18" t="s">
        <v>72</v>
      </c>
      <c r="D223" s="18" t="s">
        <v>9</v>
      </c>
      <c r="E223" s="19" t="s">
        <v>80</v>
      </c>
      <c r="F223" s="19"/>
      <c r="G223" s="16">
        <f>SUM(G224)</f>
        <v>500</v>
      </c>
      <c r="H223" s="16">
        <f t="shared" ref="H223:I223" si="114">SUM(H224)</f>
        <v>0</v>
      </c>
      <c r="I223" s="16">
        <f t="shared" si="114"/>
        <v>0</v>
      </c>
    </row>
    <row r="224" spans="1:9" s="10" customFormat="1" ht="75">
      <c r="A224" s="4" t="s">
        <v>78</v>
      </c>
      <c r="B224" s="19">
        <v>922</v>
      </c>
      <c r="C224" s="18" t="s">
        <v>72</v>
      </c>
      <c r="D224" s="18" t="s">
        <v>9</v>
      </c>
      <c r="E224" s="19" t="s">
        <v>81</v>
      </c>
      <c r="F224" s="19">
        <v>600</v>
      </c>
      <c r="G224" s="16">
        <v>500</v>
      </c>
      <c r="H224" s="16"/>
      <c r="I224" s="16"/>
    </row>
    <row r="225" spans="1:11" s="10" customFormat="1" ht="56.25">
      <c r="A225" s="4" t="s">
        <v>65</v>
      </c>
      <c r="B225" s="19">
        <v>922</v>
      </c>
      <c r="C225" s="18" t="s">
        <v>72</v>
      </c>
      <c r="D225" s="18" t="s">
        <v>9</v>
      </c>
      <c r="E225" s="19" t="s">
        <v>579</v>
      </c>
      <c r="F225" s="19"/>
      <c r="G225" s="16">
        <f>G226</f>
        <v>0</v>
      </c>
      <c r="H225" s="16">
        <f t="shared" ref="H225:I225" si="115">H226</f>
        <v>0</v>
      </c>
      <c r="I225" s="16">
        <f t="shared" si="115"/>
        <v>0</v>
      </c>
    </row>
    <row r="226" spans="1:11" s="10" customFormat="1" ht="93.75">
      <c r="A226" s="4" t="s">
        <v>422</v>
      </c>
      <c r="B226" s="19">
        <v>922</v>
      </c>
      <c r="C226" s="18" t="s">
        <v>72</v>
      </c>
      <c r="D226" s="18" t="s">
        <v>9</v>
      </c>
      <c r="E226" s="19" t="s">
        <v>572</v>
      </c>
      <c r="F226" s="19">
        <v>600</v>
      </c>
      <c r="G226" s="16"/>
      <c r="H226" s="16"/>
      <c r="I226" s="16"/>
      <c r="J226" s="16"/>
    </row>
    <row r="227" spans="1:11" s="10" customFormat="1" ht="75">
      <c r="A227" s="4" t="s">
        <v>83</v>
      </c>
      <c r="B227" s="19">
        <v>922</v>
      </c>
      <c r="C227" s="18" t="s">
        <v>72</v>
      </c>
      <c r="D227" s="18" t="s">
        <v>9</v>
      </c>
      <c r="E227" s="19" t="s">
        <v>84</v>
      </c>
      <c r="F227" s="19"/>
      <c r="G227" s="16">
        <f>SUM(G228,G229)</f>
        <v>770</v>
      </c>
      <c r="H227" s="16">
        <f t="shared" ref="H227" si="116">SUM(H228)</f>
        <v>30</v>
      </c>
      <c r="I227" s="16">
        <f t="shared" ref="I227" si="117">SUM(I228)</f>
        <v>0</v>
      </c>
    </row>
    <row r="228" spans="1:11" s="10" customFormat="1" ht="75">
      <c r="A228" s="4" t="s">
        <v>78</v>
      </c>
      <c r="B228" s="19">
        <v>922</v>
      </c>
      <c r="C228" s="18" t="s">
        <v>72</v>
      </c>
      <c r="D228" s="18" t="s">
        <v>9</v>
      </c>
      <c r="E228" s="19" t="s">
        <v>82</v>
      </c>
      <c r="F228" s="19">
        <v>600</v>
      </c>
      <c r="G228" s="16">
        <v>770</v>
      </c>
      <c r="H228" s="16">
        <v>30</v>
      </c>
      <c r="I228" s="16"/>
    </row>
    <row r="229" spans="1:11" s="10" customFormat="1" ht="112.5">
      <c r="A229" s="4" t="s">
        <v>578</v>
      </c>
      <c r="B229" s="19">
        <v>922</v>
      </c>
      <c r="C229" s="18" t="s">
        <v>72</v>
      </c>
      <c r="D229" s="18" t="s">
        <v>9</v>
      </c>
      <c r="E229" s="19" t="s">
        <v>577</v>
      </c>
      <c r="F229" s="19">
        <v>600</v>
      </c>
      <c r="G229" s="16"/>
      <c r="H229" s="16"/>
      <c r="I229" s="16"/>
    </row>
    <row r="230" spans="1:11" s="10" customFormat="1" ht="37.5">
      <c r="A230" s="4" t="s">
        <v>503</v>
      </c>
      <c r="B230" s="19">
        <v>922</v>
      </c>
      <c r="C230" s="18" t="s">
        <v>72</v>
      </c>
      <c r="D230" s="18" t="s">
        <v>9</v>
      </c>
      <c r="E230" s="19" t="s">
        <v>85</v>
      </c>
      <c r="F230" s="19"/>
      <c r="G230" s="16">
        <f>SUM(G231)</f>
        <v>4</v>
      </c>
      <c r="H230" s="16">
        <f t="shared" ref="H230:I230" si="118">SUM(H231)</f>
        <v>2</v>
      </c>
      <c r="I230" s="16">
        <f t="shared" si="118"/>
        <v>0</v>
      </c>
    </row>
    <row r="231" spans="1:11" s="10" customFormat="1" ht="75">
      <c r="A231" s="4" t="s">
        <v>78</v>
      </c>
      <c r="B231" s="19">
        <v>922</v>
      </c>
      <c r="C231" s="18" t="s">
        <v>72</v>
      </c>
      <c r="D231" s="18" t="s">
        <v>9</v>
      </c>
      <c r="E231" s="19" t="s">
        <v>86</v>
      </c>
      <c r="F231" s="19">
        <v>600</v>
      </c>
      <c r="G231" s="16">
        <v>4</v>
      </c>
      <c r="H231" s="16">
        <v>2</v>
      </c>
      <c r="I231" s="16"/>
    </row>
    <row r="232" spans="1:11" s="10" customFormat="1" ht="56.25">
      <c r="A232" s="4" t="s">
        <v>533</v>
      </c>
      <c r="B232" s="19">
        <v>922</v>
      </c>
      <c r="C232" s="18" t="s">
        <v>72</v>
      </c>
      <c r="D232" s="18" t="s">
        <v>9</v>
      </c>
      <c r="E232" s="19" t="s">
        <v>87</v>
      </c>
      <c r="F232" s="19"/>
      <c r="G232" s="16">
        <f>SUM(G233+G234)</f>
        <v>5032</v>
      </c>
      <c r="H232" s="16">
        <f t="shared" ref="H232" si="119">SUM(H233)</f>
        <v>3120</v>
      </c>
      <c r="I232" s="16">
        <f t="shared" ref="I232" si="120">SUM(I233)</f>
        <v>1926</v>
      </c>
    </row>
    <row r="233" spans="1:11" s="10" customFormat="1" ht="75">
      <c r="A233" s="4" t="s">
        <v>78</v>
      </c>
      <c r="B233" s="19">
        <v>922</v>
      </c>
      <c r="C233" s="18" t="s">
        <v>72</v>
      </c>
      <c r="D233" s="18" t="s">
        <v>9</v>
      </c>
      <c r="E233" s="19" t="s">
        <v>88</v>
      </c>
      <c r="F233" s="19">
        <v>600</v>
      </c>
      <c r="G233" s="16">
        <v>5032</v>
      </c>
      <c r="H233" s="16">
        <v>3120</v>
      </c>
      <c r="I233" s="16">
        <v>1926</v>
      </c>
    </row>
    <row r="234" spans="1:11" s="10" customFormat="1" ht="131.25">
      <c r="A234" s="4" t="s">
        <v>597</v>
      </c>
      <c r="B234" s="19">
        <v>922</v>
      </c>
      <c r="C234" s="18" t="s">
        <v>72</v>
      </c>
      <c r="D234" s="18" t="s">
        <v>9</v>
      </c>
      <c r="E234" s="19" t="s">
        <v>594</v>
      </c>
      <c r="F234" s="19">
        <v>600</v>
      </c>
      <c r="G234" s="16"/>
      <c r="H234" s="16"/>
      <c r="I234" s="16"/>
    </row>
    <row r="235" spans="1:11" s="10" customFormat="1" ht="56.25">
      <c r="A235" s="4" t="s">
        <v>91</v>
      </c>
      <c r="B235" s="19">
        <v>922</v>
      </c>
      <c r="C235" s="18" t="s">
        <v>72</v>
      </c>
      <c r="D235" s="18" t="s">
        <v>9</v>
      </c>
      <c r="E235" s="19" t="s">
        <v>89</v>
      </c>
      <c r="F235" s="19"/>
      <c r="G235" s="16">
        <f>SUM(G236)</f>
        <v>75</v>
      </c>
      <c r="H235" s="16">
        <f t="shared" ref="H235" si="121">SUM(H236)</f>
        <v>5</v>
      </c>
      <c r="I235" s="16">
        <f t="shared" ref="I235" si="122">SUM(I236)</f>
        <v>0</v>
      </c>
    </row>
    <row r="236" spans="1:11" s="10" customFormat="1" ht="75">
      <c r="A236" s="4" t="s">
        <v>78</v>
      </c>
      <c r="B236" s="19">
        <v>922</v>
      </c>
      <c r="C236" s="18" t="s">
        <v>72</v>
      </c>
      <c r="D236" s="18" t="s">
        <v>9</v>
      </c>
      <c r="E236" s="19" t="s">
        <v>90</v>
      </c>
      <c r="F236" s="19">
        <v>600</v>
      </c>
      <c r="G236" s="16">
        <v>75</v>
      </c>
      <c r="H236" s="16">
        <v>5</v>
      </c>
      <c r="I236" s="16"/>
    </row>
    <row r="237" spans="1:11" s="10" customFormat="1" ht="56.25">
      <c r="A237" s="4" t="s">
        <v>534</v>
      </c>
      <c r="B237" s="19">
        <v>922</v>
      </c>
      <c r="C237" s="18" t="s">
        <v>72</v>
      </c>
      <c r="D237" s="18" t="s">
        <v>9</v>
      </c>
      <c r="E237" s="19" t="s">
        <v>92</v>
      </c>
      <c r="F237" s="19"/>
      <c r="G237" s="16">
        <f>SUM(G238)</f>
        <v>10823.8</v>
      </c>
      <c r="H237" s="16">
        <f t="shared" ref="H237" si="123">SUM(H238)</f>
        <v>0</v>
      </c>
      <c r="I237" s="16">
        <f t="shared" ref="I237" si="124">SUM(I238)</f>
        <v>0</v>
      </c>
    </row>
    <row r="238" spans="1:11" s="10" customFormat="1" ht="75">
      <c r="A238" s="4" t="s">
        <v>78</v>
      </c>
      <c r="B238" s="19">
        <v>922</v>
      </c>
      <c r="C238" s="18" t="s">
        <v>72</v>
      </c>
      <c r="D238" s="18" t="s">
        <v>9</v>
      </c>
      <c r="E238" s="19" t="s">
        <v>93</v>
      </c>
      <c r="F238" s="19">
        <v>600</v>
      </c>
      <c r="G238" s="16">
        <v>10823.8</v>
      </c>
      <c r="H238" s="16"/>
      <c r="I238" s="16"/>
      <c r="J238" s="10">
        <v>10823.8</v>
      </c>
      <c r="K238" s="10" t="s">
        <v>628</v>
      </c>
    </row>
    <row r="239" spans="1:11" s="10" customFormat="1" ht="37.5">
      <c r="A239" s="4" t="s">
        <v>96</v>
      </c>
      <c r="B239" s="19">
        <v>922</v>
      </c>
      <c r="C239" s="18" t="s">
        <v>72</v>
      </c>
      <c r="D239" s="18" t="s">
        <v>9</v>
      </c>
      <c r="E239" s="19" t="s">
        <v>94</v>
      </c>
      <c r="F239" s="68"/>
      <c r="G239" s="16">
        <f>SUM(G240+G246+G249+G252+G254+G256)</f>
        <v>10504</v>
      </c>
      <c r="H239" s="16">
        <f>SUM(H240+H246+H249+H252+H254+H256)</f>
        <v>9655</v>
      </c>
      <c r="I239" s="16">
        <f>SUM(I240+I246+I249+I252+I254+I256)</f>
        <v>10607</v>
      </c>
    </row>
    <row r="240" spans="1:11" s="10" customFormat="1" ht="37.5">
      <c r="A240" s="4" t="s">
        <v>97</v>
      </c>
      <c r="B240" s="19">
        <v>922</v>
      </c>
      <c r="C240" s="18" t="s">
        <v>72</v>
      </c>
      <c r="D240" s="18" t="s">
        <v>9</v>
      </c>
      <c r="E240" s="19" t="s">
        <v>95</v>
      </c>
      <c r="F240" s="68"/>
      <c r="G240" s="16">
        <f>SUM(G241:G245)</f>
        <v>10099</v>
      </c>
      <c r="H240" s="16">
        <f>SUM(H241:H245)</f>
        <v>9653</v>
      </c>
      <c r="I240" s="16">
        <f>SUM(I241:I245)</f>
        <v>10589</v>
      </c>
    </row>
    <row r="241" spans="1:10" s="10" customFormat="1" ht="131.25">
      <c r="A241" s="4" t="s">
        <v>61</v>
      </c>
      <c r="B241" s="19">
        <v>922</v>
      </c>
      <c r="C241" s="18" t="s">
        <v>72</v>
      </c>
      <c r="D241" s="18" t="s">
        <v>9</v>
      </c>
      <c r="E241" s="19" t="s">
        <v>98</v>
      </c>
      <c r="F241" s="19">
        <v>100</v>
      </c>
      <c r="G241" s="16">
        <v>8889</v>
      </c>
      <c r="H241" s="16">
        <v>9233</v>
      </c>
      <c r="I241" s="16">
        <v>9986</v>
      </c>
    </row>
    <row r="242" spans="1:10" s="10" customFormat="1" ht="75">
      <c r="A242" s="4" t="s">
        <v>62</v>
      </c>
      <c r="B242" s="19">
        <v>922</v>
      </c>
      <c r="C242" s="18" t="s">
        <v>72</v>
      </c>
      <c r="D242" s="18" t="s">
        <v>9</v>
      </c>
      <c r="E242" s="19" t="s">
        <v>98</v>
      </c>
      <c r="F242" s="19">
        <v>200</v>
      </c>
      <c r="G242" s="16">
        <v>1180</v>
      </c>
      <c r="H242" s="16">
        <v>405</v>
      </c>
      <c r="I242" s="16">
        <v>544</v>
      </c>
    </row>
    <row r="243" spans="1:10" s="10" customFormat="1" ht="56.25">
      <c r="A243" s="4" t="s">
        <v>63</v>
      </c>
      <c r="B243" s="19">
        <v>922</v>
      </c>
      <c r="C243" s="18" t="s">
        <v>72</v>
      </c>
      <c r="D243" s="18" t="s">
        <v>9</v>
      </c>
      <c r="E243" s="19" t="s">
        <v>98</v>
      </c>
      <c r="F243" s="19">
        <v>800</v>
      </c>
      <c r="G243" s="16">
        <v>30</v>
      </c>
      <c r="H243" s="16">
        <v>15</v>
      </c>
      <c r="I243" s="16">
        <v>59</v>
      </c>
    </row>
    <row r="244" spans="1:10" s="10" customFormat="1" ht="102" customHeight="1">
      <c r="A244" s="4" t="s">
        <v>595</v>
      </c>
      <c r="B244" s="19">
        <v>922</v>
      </c>
      <c r="C244" s="18" t="s">
        <v>72</v>
      </c>
      <c r="D244" s="18" t="s">
        <v>9</v>
      </c>
      <c r="E244" s="19" t="s">
        <v>596</v>
      </c>
      <c r="F244" s="19">
        <v>200</v>
      </c>
      <c r="G244" s="16"/>
      <c r="H244" s="16"/>
      <c r="I244" s="16"/>
    </row>
    <row r="245" spans="1:10" s="10" customFormat="1" ht="112.5">
      <c r="A245" s="4" t="s">
        <v>99</v>
      </c>
      <c r="B245" s="19">
        <v>922</v>
      </c>
      <c r="C245" s="18" t="s">
        <v>72</v>
      </c>
      <c r="D245" s="18" t="s">
        <v>9</v>
      </c>
      <c r="E245" s="19" t="s">
        <v>423</v>
      </c>
      <c r="F245" s="19">
        <v>200</v>
      </c>
      <c r="G245" s="16"/>
      <c r="H245" s="16"/>
      <c r="I245" s="16"/>
      <c r="J245" s="78" t="s">
        <v>100</v>
      </c>
    </row>
    <row r="246" spans="1:10" s="10" customFormat="1" ht="37.5">
      <c r="A246" s="4" t="s">
        <v>102</v>
      </c>
      <c r="B246" s="19">
        <v>922</v>
      </c>
      <c r="C246" s="18" t="s">
        <v>72</v>
      </c>
      <c r="D246" s="18" t="s">
        <v>9</v>
      </c>
      <c r="E246" s="19" t="s">
        <v>101</v>
      </c>
      <c r="F246" s="19"/>
      <c r="G246" s="16">
        <f>SUM(G247)</f>
        <v>10</v>
      </c>
      <c r="H246" s="16">
        <f t="shared" ref="H246:I246" si="125">SUM(H247+H248)</f>
        <v>2</v>
      </c>
      <c r="I246" s="16">
        <f t="shared" si="125"/>
        <v>18</v>
      </c>
    </row>
    <row r="247" spans="1:10" s="10" customFormat="1" ht="75">
      <c r="A247" s="4" t="s">
        <v>62</v>
      </c>
      <c r="B247" s="19">
        <v>922</v>
      </c>
      <c r="C247" s="18" t="s">
        <v>72</v>
      </c>
      <c r="D247" s="18" t="s">
        <v>9</v>
      </c>
      <c r="E247" s="19" t="s">
        <v>103</v>
      </c>
      <c r="F247" s="19">
        <v>200</v>
      </c>
      <c r="G247" s="16">
        <v>10</v>
      </c>
      <c r="H247" s="16">
        <v>2</v>
      </c>
      <c r="I247" s="16">
        <v>18</v>
      </c>
    </row>
    <row r="248" spans="1:10" s="10" customFormat="1" ht="18.75">
      <c r="A248" s="4"/>
      <c r="B248" s="19"/>
      <c r="C248" s="18"/>
      <c r="D248" s="18"/>
      <c r="E248" s="19"/>
      <c r="F248" s="19"/>
      <c r="G248" s="16">
        <v>0</v>
      </c>
      <c r="H248" s="16"/>
      <c r="I248" s="16"/>
    </row>
    <row r="249" spans="1:10" s="10" customFormat="1" ht="56.25">
      <c r="A249" s="4" t="s">
        <v>105</v>
      </c>
      <c r="B249" s="19">
        <v>922</v>
      </c>
      <c r="C249" s="18" t="s">
        <v>72</v>
      </c>
      <c r="D249" s="18" t="s">
        <v>9</v>
      </c>
      <c r="E249" s="19" t="s">
        <v>104</v>
      </c>
      <c r="F249" s="19"/>
      <c r="G249" s="16">
        <f>SUM(G250+G251)</f>
        <v>50</v>
      </c>
      <c r="H249" s="16">
        <f t="shared" ref="H249" si="126">SUM(H250)</f>
        <v>0</v>
      </c>
      <c r="I249" s="16">
        <f t="shared" ref="I249" si="127">SUM(I250)</f>
        <v>0</v>
      </c>
    </row>
    <row r="250" spans="1:10" s="10" customFormat="1" ht="75">
      <c r="A250" s="4" t="s">
        <v>62</v>
      </c>
      <c r="B250" s="19">
        <v>922</v>
      </c>
      <c r="C250" s="18" t="s">
        <v>72</v>
      </c>
      <c r="D250" s="18" t="s">
        <v>9</v>
      </c>
      <c r="E250" s="19" t="s">
        <v>108</v>
      </c>
      <c r="F250" s="19">
        <v>200</v>
      </c>
      <c r="G250" s="16">
        <v>50</v>
      </c>
      <c r="H250" s="16"/>
      <c r="I250" s="16"/>
    </row>
    <row r="251" spans="1:10" s="10" customFormat="1" ht="56.25">
      <c r="A251" s="4" t="s">
        <v>424</v>
      </c>
      <c r="B251" s="19">
        <v>922</v>
      </c>
      <c r="C251" s="18" t="s">
        <v>72</v>
      </c>
      <c r="D251" s="18" t="s">
        <v>9</v>
      </c>
      <c r="E251" s="19" t="s">
        <v>580</v>
      </c>
      <c r="F251" s="19">
        <v>200</v>
      </c>
      <c r="G251" s="16"/>
      <c r="H251" s="16"/>
      <c r="I251" s="16"/>
    </row>
    <row r="252" spans="1:10" s="10" customFormat="1" ht="37.5">
      <c r="A252" s="4" t="s">
        <v>109</v>
      </c>
      <c r="B252" s="19">
        <v>922</v>
      </c>
      <c r="C252" s="18" t="s">
        <v>72</v>
      </c>
      <c r="D252" s="18" t="s">
        <v>9</v>
      </c>
      <c r="E252" s="19" t="s">
        <v>106</v>
      </c>
      <c r="F252" s="19"/>
      <c r="G252" s="16">
        <f>SUM(G253)</f>
        <v>25</v>
      </c>
      <c r="H252" s="16">
        <f t="shared" ref="H252" si="128">SUM(H253)</f>
        <v>0</v>
      </c>
      <c r="I252" s="16">
        <f t="shared" ref="I252" si="129">SUM(I253)</f>
        <v>0</v>
      </c>
    </row>
    <row r="253" spans="1:10" s="10" customFormat="1" ht="75">
      <c r="A253" s="4" t="s">
        <v>62</v>
      </c>
      <c r="B253" s="19">
        <v>922</v>
      </c>
      <c r="C253" s="18" t="s">
        <v>72</v>
      </c>
      <c r="D253" s="18" t="s">
        <v>9</v>
      </c>
      <c r="E253" s="19" t="s">
        <v>107</v>
      </c>
      <c r="F253" s="19">
        <v>200</v>
      </c>
      <c r="G253" s="16">
        <v>25</v>
      </c>
      <c r="H253" s="16"/>
      <c r="I253" s="16"/>
    </row>
    <row r="254" spans="1:10" s="10" customFormat="1" ht="37.5">
      <c r="A254" s="4" t="s">
        <v>112</v>
      </c>
      <c r="B254" s="19">
        <v>922</v>
      </c>
      <c r="C254" s="18" t="s">
        <v>72</v>
      </c>
      <c r="D254" s="18" t="s">
        <v>9</v>
      </c>
      <c r="E254" s="19" t="s">
        <v>110</v>
      </c>
      <c r="F254" s="19"/>
      <c r="G254" s="16">
        <f>SUM(G255)</f>
        <v>310</v>
      </c>
      <c r="H254" s="16">
        <f t="shared" ref="H254" si="130">SUM(H255)</f>
        <v>0</v>
      </c>
      <c r="I254" s="16">
        <f t="shared" ref="I254" si="131">SUM(I255)</f>
        <v>0</v>
      </c>
    </row>
    <row r="255" spans="1:10" s="10" customFormat="1" ht="75">
      <c r="A255" s="4" t="s">
        <v>62</v>
      </c>
      <c r="B255" s="19">
        <v>922</v>
      </c>
      <c r="C255" s="18" t="s">
        <v>72</v>
      </c>
      <c r="D255" s="18" t="s">
        <v>9</v>
      </c>
      <c r="E255" s="19" t="s">
        <v>111</v>
      </c>
      <c r="F255" s="19">
        <v>200</v>
      </c>
      <c r="G255" s="16">
        <v>310</v>
      </c>
      <c r="H255" s="16"/>
      <c r="I255" s="16"/>
    </row>
    <row r="256" spans="1:10" s="10" customFormat="1" ht="37.5">
      <c r="A256" s="4" t="s">
        <v>115</v>
      </c>
      <c r="B256" s="19">
        <v>922</v>
      </c>
      <c r="C256" s="18" t="s">
        <v>72</v>
      </c>
      <c r="D256" s="18" t="s">
        <v>9</v>
      </c>
      <c r="E256" s="19" t="s">
        <v>113</v>
      </c>
      <c r="F256" s="19"/>
      <c r="G256" s="16">
        <f>SUM(G257)</f>
        <v>10</v>
      </c>
      <c r="H256" s="16">
        <f t="shared" ref="H256" si="132">SUM(H257)</f>
        <v>0</v>
      </c>
      <c r="I256" s="16">
        <f t="shared" ref="I256" si="133">SUM(I257)</f>
        <v>0</v>
      </c>
    </row>
    <row r="257" spans="1:12" s="10" customFormat="1" ht="75">
      <c r="A257" s="4" t="s">
        <v>62</v>
      </c>
      <c r="B257" s="19">
        <v>922</v>
      </c>
      <c r="C257" s="18" t="s">
        <v>72</v>
      </c>
      <c r="D257" s="18" t="s">
        <v>9</v>
      </c>
      <c r="E257" s="19" t="s">
        <v>114</v>
      </c>
      <c r="F257" s="19">
        <v>200</v>
      </c>
      <c r="G257" s="16">
        <v>10</v>
      </c>
      <c r="H257" s="16"/>
      <c r="I257" s="16"/>
    </row>
    <row r="258" spans="1:12" s="10" customFormat="1" ht="18.75">
      <c r="A258" s="4" t="s">
        <v>120</v>
      </c>
      <c r="B258" s="19">
        <v>922</v>
      </c>
      <c r="C258" s="18" t="s">
        <v>72</v>
      </c>
      <c r="D258" s="18" t="s">
        <v>9</v>
      </c>
      <c r="E258" s="19" t="s">
        <v>118</v>
      </c>
      <c r="F258" s="19"/>
      <c r="G258" s="16">
        <f>SUM(G259)</f>
        <v>100</v>
      </c>
      <c r="H258" s="16">
        <f t="shared" ref="H258:I258" si="134">SUM(H259)</f>
        <v>0</v>
      </c>
      <c r="I258" s="16">
        <f t="shared" si="134"/>
        <v>0</v>
      </c>
    </row>
    <row r="259" spans="1:12" s="10" customFormat="1" ht="56.25">
      <c r="A259" s="4" t="s">
        <v>121</v>
      </c>
      <c r="B259" s="19">
        <v>922</v>
      </c>
      <c r="C259" s="18" t="s">
        <v>72</v>
      </c>
      <c r="D259" s="18" t="s">
        <v>9</v>
      </c>
      <c r="E259" s="19" t="s">
        <v>119</v>
      </c>
      <c r="F259" s="19"/>
      <c r="G259" s="16">
        <f>SUM(G260)</f>
        <v>100</v>
      </c>
      <c r="H259" s="16">
        <f t="shared" ref="H259:I259" si="135">SUM(H260)</f>
        <v>0</v>
      </c>
      <c r="I259" s="16">
        <f t="shared" si="135"/>
        <v>0</v>
      </c>
    </row>
    <row r="260" spans="1:12" s="10" customFormat="1" ht="75">
      <c r="A260" s="4" t="s">
        <v>62</v>
      </c>
      <c r="B260" s="19">
        <v>922</v>
      </c>
      <c r="C260" s="18" t="s">
        <v>72</v>
      </c>
      <c r="D260" s="18" t="s">
        <v>9</v>
      </c>
      <c r="E260" s="19" t="s">
        <v>122</v>
      </c>
      <c r="F260" s="19">
        <v>200</v>
      </c>
      <c r="G260" s="16">
        <v>100</v>
      </c>
      <c r="H260" s="16"/>
      <c r="I260" s="16"/>
    </row>
    <row r="261" spans="1:12" s="10" customFormat="1" ht="37.5">
      <c r="A261" s="4" t="s">
        <v>124</v>
      </c>
      <c r="B261" s="19">
        <v>922</v>
      </c>
      <c r="C261" s="18" t="s">
        <v>72</v>
      </c>
      <c r="D261" s="18" t="s">
        <v>123</v>
      </c>
      <c r="E261" s="19"/>
      <c r="F261" s="19"/>
      <c r="G261" s="16">
        <f>SUM(G262)</f>
        <v>5392</v>
      </c>
      <c r="H261" s="16">
        <f t="shared" ref="H261:I261" si="136">SUM(H262)</f>
        <v>5317</v>
      </c>
      <c r="I261" s="16">
        <f t="shared" si="136"/>
        <v>5322</v>
      </c>
    </row>
    <row r="262" spans="1:12" s="10" customFormat="1" ht="56.25">
      <c r="A262" s="4" t="s">
        <v>53</v>
      </c>
      <c r="B262" s="19">
        <v>922</v>
      </c>
      <c r="C262" s="18" t="s">
        <v>72</v>
      </c>
      <c r="D262" s="18" t="s">
        <v>123</v>
      </c>
      <c r="E262" s="19" t="s">
        <v>52</v>
      </c>
      <c r="F262" s="19"/>
      <c r="G262" s="16">
        <f>SUM(G263+G267)</f>
        <v>5392</v>
      </c>
      <c r="H262" s="16">
        <f t="shared" ref="H262:I262" si="137">SUM(H263+H267)</f>
        <v>5317</v>
      </c>
      <c r="I262" s="16">
        <f t="shared" si="137"/>
        <v>5322</v>
      </c>
    </row>
    <row r="263" spans="1:12" s="10" customFormat="1" ht="37.5">
      <c r="A263" s="4" t="s">
        <v>125</v>
      </c>
      <c r="B263" s="19">
        <v>922</v>
      </c>
      <c r="C263" s="18" t="s">
        <v>72</v>
      </c>
      <c r="D263" s="18" t="s">
        <v>123</v>
      </c>
      <c r="E263" s="19" t="s">
        <v>116</v>
      </c>
      <c r="F263" s="19"/>
      <c r="G263" s="16">
        <f>SUM(G264)</f>
        <v>3413</v>
      </c>
      <c r="H263" s="16">
        <f t="shared" ref="H263:I263" si="138">SUM(H264)</f>
        <v>3450</v>
      </c>
      <c r="I263" s="16">
        <f t="shared" si="138"/>
        <v>3457</v>
      </c>
    </row>
    <row r="264" spans="1:12" s="10" customFormat="1" ht="56.25">
      <c r="A264" s="4" t="s">
        <v>504</v>
      </c>
      <c r="B264" s="19">
        <v>922</v>
      </c>
      <c r="C264" s="18" t="s">
        <v>72</v>
      </c>
      <c r="D264" s="18" t="s">
        <v>123</v>
      </c>
      <c r="E264" s="19" t="s">
        <v>117</v>
      </c>
      <c r="F264" s="19"/>
      <c r="G264" s="16">
        <f>SUM(G265:G266)</f>
        <v>3413</v>
      </c>
      <c r="H264" s="16">
        <f t="shared" ref="H264:I264" si="139">SUM(H265:H266)</f>
        <v>3450</v>
      </c>
      <c r="I264" s="16">
        <f t="shared" si="139"/>
        <v>3457</v>
      </c>
    </row>
    <row r="265" spans="1:12" s="10" customFormat="1" ht="131.25">
      <c r="A265" s="4" t="s">
        <v>61</v>
      </c>
      <c r="B265" s="19">
        <v>922</v>
      </c>
      <c r="C265" s="18" t="s">
        <v>72</v>
      </c>
      <c r="D265" s="18" t="s">
        <v>123</v>
      </c>
      <c r="E265" s="19" t="s">
        <v>126</v>
      </c>
      <c r="F265" s="19">
        <v>100</v>
      </c>
      <c r="G265" s="16">
        <v>3300</v>
      </c>
      <c r="H265" s="16">
        <v>3390</v>
      </c>
      <c r="I265" s="16">
        <v>3372</v>
      </c>
    </row>
    <row r="266" spans="1:12" s="10" customFormat="1" ht="75">
      <c r="A266" s="4" t="s">
        <v>62</v>
      </c>
      <c r="B266" s="19">
        <v>922</v>
      </c>
      <c r="C266" s="18" t="s">
        <v>72</v>
      </c>
      <c r="D266" s="18" t="s">
        <v>123</v>
      </c>
      <c r="E266" s="19" t="s">
        <v>126</v>
      </c>
      <c r="F266" s="19">
        <v>200</v>
      </c>
      <c r="G266" s="16">
        <v>113</v>
      </c>
      <c r="H266" s="16">
        <v>60</v>
      </c>
      <c r="I266" s="16">
        <v>85</v>
      </c>
    </row>
    <row r="267" spans="1:12" s="10" customFormat="1" ht="56.25">
      <c r="A267" s="4" t="s">
        <v>128</v>
      </c>
      <c r="B267" s="19">
        <v>922</v>
      </c>
      <c r="C267" s="18" t="s">
        <v>72</v>
      </c>
      <c r="D267" s="18" t="s">
        <v>123</v>
      </c>
      <c r="E267" s="19" t="s">
        <v>127</v>
      </c>
      <c r="F267" s="19"/>
      <c r="G267" s="16">
        <f>SUM(G268)</f>
        <v>1979</v>
      </c>
      <c r="H267" s="16">
        <f t="shared" ref="H267:I267" si="140">SUM(H268)</f>
        <v>1867</v>
      </c>
      <c r="I267" s="16">
        <f t="shared" si="140"/>
        <v>1865</v>
      </c>
    </row>
    <row r="268" spans="1:12" s="10" customFormat="1" ht="93.75">
      <c r="A268" s="4" t="s">
        <v>506</v>
      </c>
      <c r="B268" s="19">
        <v>922</v>
      </c>
      <c r="C268" s="18" t="s">
        <v>72</v>
      </c>
      <c r="D268" s="18" t="s">
        <v>123</v>
      </c>
      <c r="E268" s="19" t="s">
        <v>129</v>
      </c>
      <c r="F268" s="19"/>
      <c r="G268" s="16">
        <f>SUM(G269:G271)</f>
        <v>1979</v>
      </c>
      <c r="H268" s="16">
        <f t="shared" ref="H268:I268" si="141">SUM(H269:H271)</f>
        <v>1867</v>
      </c>
      <c r="I268" s="16">
        <f t="shared" si="141"/>
        <v>1865</v>
      </c>
    </row>
    <row r="269" spans="1:12" s="10" customFormat="1" ht="131.25">
      <c r="A269" s="4" t="s">
        <v>61</v>
      </c>
      <c r="B269" s="19">
        <v>922</v>
      </c>
      <c r="C269" s="18" t="s">
        <v>72</v>
      </c>
      <c r="D269" s="18" t="s">
        <v>123</v>
      </c>
      <c r="E269" s="19" t="s">
        <v>627</v>
      </c>
      <c r="F269" s="19">
        <v>100</v>
      </c>
      <c r="G269" s="16">
        <v>1673</v>
      </c>
      <c r="H269" s="16">
        <v>1738</v>
      </c>
      <c r="I269" s="16">
        <v>1807</v>
      </c>
    </row>
    <row r="270" spans="1:12" s="10" customFormat="1" ht="75">
      <c r="A270" s="4" t="s">
        <v>62</v>
      </c>
      <c r="B270" s="19">
        <v>922</v>
      </c>
      <c r="C270" s="18" t="s">
        <v>72</v>
      </c>
      <c r="D270" s="18" t="s">
        <v>123</v>
      </c>
      <c r="E270" s="19" t="s">
        <v>627</v>
      </c>
      <c r="F270" s="19">
        <v>200</v>
      </c>
      <c r="G270" s="16">
        <v>276</v>
      </c>
      <c r="H270" s="16">
        <v>113</v>
      </c>
      <c r="I270" s="16">
        <v>43</v>
      </c>
    </row>
    <row r="271" spans="1:12" s="10" customFormat="1" ht="56.25">
      <c r="A271" s="4" t="s">
        <v>63</v>
      </c>
      <c r="B271" s="19">
        <v>922</v>
      </c>
      <c r="C271" s="18" t="s">
        <v>72</v>
      </c>
      <c r="D271" s="18" t="s">
        <v>123</v>
      </c>
      <c r="E271" s="19" t="s">
        <v>627</v>
      </c>
      <c r="F271" s="19">
        <v>800</v>
      </c>
      <c r="G271" s="16">
        <v>30</v>
      </c>
      <c r="H271" s="16">
        <v>16</v>
      </c>
      <c r="I271" s="16">
        <v>15</v>
      </c>
      <c r="J271" s="3"/>
    </row>
    <row r="272" spans="1:12" s="10" customFormat="1" ht="75">
      <c r="A272" s="6" t="s">
        <v>316</v>
      </c>
      <c r="B272" s="68">
        <v>924</v>
      </c>
      <c r="C272" s="18"/>
      <c r="D272" s="18"/>
      <c r="E272" s="19"/>
      <c r="F272" s="19"/>
      <c r="G272" s="15">
        <f>SUM(G273+G280+G393+G407)</f>
        <v>337124.8</v>
      </c>
      <c r="H272" s="15">
        <f t="shared" ref="H272:I272" si="142">SUM(H273+H280+H393+H407)</f>
        <v>314824.89999999997</v>
      </c>
      <c r="I272" s="15">
        <f t="shared" si="142"/>
        <v>332317.00000000006</v>
      </c>
      <c r="J272" s="3">
        <v>337124.8</v>
      </c>
      <c r="K272" s="79">
        <v>314824.90000000002</v>
      </c>
      <c r="L272" s="79">
        <v>332317</v>
      </c>
    </row>
    <row r="273" spans="1:13" s="10" customFormat="1" ht="18.75">
      <c r="A273" s="4" t="s">
        <v>8</v>
      </c>
      <c r="B273" s="19">
        <v>924</v>
      </c>
      <c r="C273" s="18" t="s">
        <v>9</v>
      </c>
      <c r="D273" s="18"/>
      <c r="E273" s="19"/>
      <c r="F273" s="19"/>
      <c r="G273" s="16">
        <f>SUM(G274)</f>
        <v>844.19999999999993</v>
      </c>
      <c r="H273" s="16">
        <f t="shared" ref="H273:I276" si="143">SUM(H274)</f>
        <v>852.3</v>
      </c>
      <c r="I273" s="16">
        <f t="shared" si="143"/>
        <v>903.2</v>
      </c>
      <c r="J273" s="3">
        <f>SUM(G272-J272)</f>
        <v>0</v>
      </c>
      <c r="K273" s="3">
        <f t="shared" ref="K273:L273" si="144">SUM(H272-K272)</f>
        <v>-5.8207660913467407E-11</v>
      </c>
      <c r="L273" s="3">
        <f t="shared" si="144"/>
        <v>5.8207660913467407E-11</v>
      </c>
      <c r="M273" s="3"/>
    </row>
    <row r="274" spans="1:13" s="10" customFormat="1" ht="18.75">
      <c r="A274" s="4" t="s">
        <v>142</v>
      </c>
      <c r="B274" s="19">
        <v>924</v>
      </c>
      <c r="C274" s="18" t="s">
        <v>9</v>
      </c>
      <c r="D274" s="18" t="s">
        <v>141</v>
      </c>
      <c r="E274" s="19"/>
      <c r="F274" s="19"/>
      <c r="G274" s="16">
        <f>SUM(G275)</f>
        <v>844.19999999999993</v>
      </c>
      <c r="H274" s="16">
        <f t="shared" si="143"/>
        <v>852.3</v>
      </c>
      <c r="I274" s="16">
        <f t="shared" si="143"/>
        <v>903.2</v>
      </c>
      <c r="J274" s="3"/>
    </row>
    <row r="275" spans="1:13" s="10" customFormat="1" ht="56.25">
      <c r="A275" s="4" t="s">
        <v>317</v>
      </c>
      <c r="B275" s="19">
        <v>924</v>
      </c>
      <c r="C275" s="18" t="s">
        <v>9</v>
      </c>
      <c r="D275" s="18" t="s">
        <v>141</v>
      </c>
      <c r="E275" s="19" t="s">
        <v>318</v>
      </c>
      <c r="F275" s="19"/>
      <c r="G275" s="16">
        <f>SUM(G276)</f>
        <v>844.19999999999993</v>
      </c>
      <c r="H275" s="16">
        <f t="shared" si="143"/>
        <v>852.3</v>
      </c>
      <c r="I275" s="16">
        <f t="shared" si="143"/>
        <v>903.2</v>
      </c>
      <c r="J275" s="65">
        <v>95198</v>
      </c>
      <c r="K275" s="66">
        <v>76234</v>
      </c>
      <c r="L275" s="80">
        <v>78655</v>
      </c>
    </row>
    <row r="276" spans="1:13" s="10" customFormat="1" ht="37.5">
      <c r="A276" s="4" t="s">
        <v>323</v>
      </c>
      <c r="B276" s="19">
        <v>924</v>
      </c>
      <c r="C276" s="18" t="s">
        <v>9</v>
      </c>
      <c r="D276" s="18" t="s">
        <v>141</v>
      </c>
      <c r="E276" s="29" t="s">
        <v>319</v>
      </c>
      <c r="F276" s="19"/>
      <c r="G276" s="16">
        <f>SUM(G277)</f>
        <v>844.19999999999993</v>
      </c>
      <c r="H276" s="16">
        <f t="shared" si="143"/>
        <v>852.3</v>
      </c>
      <c r="I276" s="16">
        <f t="shared" si="143"/>
        <v>903.2</v>
      </c>
      <c r="J276" s="3"/>
      <c r="K276" s="3"/>
      <c r="L276" s="3"/>
    </row>
    <row r="277" spans="1:13" s="10" customFormat="1" ht="75">
      <c r="A277" s="4" t="s">
        <v>336</v>
      </c>
      <c r="B277" s="19">
        <v>924</v>
      </c>
      <c r="C277" s="18" t="s">
        <v>9</v>
      </c>
      <c r="D277" s="18" t="s">
        <v>141</v>
      </c>
      <c r="E277" s="19" t="s">
        <v>324</v>
      </c>
      <c r="F277" s="19"/>
      <c r="G277" s="16">
        <f>SUM(G278:G279)</f>
        <v>844.19999999999993</v>
      </c>
      <c r="H277" s="16">
        <f t="shared" ref="H277:I277" si="145">SUM(H278:H279)</f>
        <v>852.3</v>
      </c>
      <c r="I277" s="16">
        <f t="shared" si="145"/>
        <v>903.2</v>
      </c>
      <c r="J277" s="3"/>
      <c r="K277" s="20"/>
    </row>
    <row r="278" spans="1:13" s="10" customFormat="1" ht="131.25">
      <c r="A278" s="4" t="s">
        <v>330</v>
      </c>
      <c r="B278" s="19">
        <v>924</v>
      </c>
      <c r="C278" s="18" t="s">
        <v>9</v>
      </c>
      <c r="D278" s="18" t="s">
        <v>141</v>
      </c>
      <c r="E278" s="19" t="s">
        <v>325</v>
      </c>
      <c r="F278" s="19">
        <v>100</v>
      </c>
      <c r="G278" s="16">
        <v>756.9</v>
      </c>
      <c r="H278" s="16">
        <v>756.9</v>
      </c>
      <c r="I278" s="16">
        <v>768.4</v>
      </c>
      <c r="J278" s="3"/>
    </row>
    <row r="279" spans="1:13" s="10" customFormat="1" ht="93.75">
      <c r="A279" s="4" t="s">
        <v>331</v>
      </c>
      <c r="B279" s="19">
        <v>924</v>
      </c>
      <c r="C279" s="18" t="s">
        <v>9</v>
      </c>
      <c r="D279" s="18" t="s">
        <v>141</v>
      </c>
      <c r="E279" s="19" t="s">
        <v>325</v>
      </c>
      <c r="F279" s="19">
        <v>200</v>
      </c>
      <c r="G279" s="16">
        <v>87.3</v>
      </c>
      <c r="H279" s="16">
        <v>95.4</v>
      </c>
      <c r="I279" s="16">
        <v>134.80000000000001</v>
      </c>
      <c r="J279" s="3"/>
    </row>
    <row r="280" spans="1:13" s="10" customFormat="1" ht="18.75">
      <c r="A280" s="4" t="s">
        <v>58</v>
      </c>
      <c r="B280" s="19">
        <v>924</v>
      </c>
      <c r="C280" s="18" t="s">
        <v>50</v>
      </c>
      <c r="D280" s="18"/>
      <c r="E280" s="19"/>
      <c r="F280" s="19"/>
      <c r="G280" s="16">
        <f>SUM(G281+G290+G354+G346+G382)</f>
        <v>304829.3</v>
      </c>
      <c r="H280" s="16">
        <f t="shared" ref="H280:I280" si="146">SUM(H281+H290+H354+H346+H382)</f>
        <v>280490.59999999998</v>
      </c>
      <c r="I280" s="16">
        <f t="shared" si="146"/>
        <v>296870.80000000005</v>
      </c>
      <c r="J280" s="3"/>
    </row>
    <row r="281" spans="1:13" s="10" customFormat="1" ht="18.75">
      <c r="A281" s="4" t="s">
        <v>326</v>
      </c>
      <c r="B281" s="19">
        <v>924</v>
      </c>
      <c r="C281" s="18" t="s">
        <v>50</v>
      </c>
      <c r="D281" s="18" t="s">
        <v>9</v>
      </c>
      <c r="E281" s="19"/>
      <c r="F281" s="19"/>
      <c r="G281" s="16">
        <f>SUM(G282)</f>
        <v>45904.799999999996</v>
      </c>
      <c r="H281" s="16">
        <f t="shared" ref="H281:I283" si="147">SUM(H282)</f>
        <v>39693.200000000004</v>
      </c>
      <c r="I281" s="16">
        <f t="shared" si="147"/>
        <v>41245.799999999996</v>
      </c>
      <c r="J281" s="3"/>
    </row>
    <row r="282" spans="1:13" s="10" customFormat="1" ht="56.25">
      <c r="A282" s="4" t="s">
        <v>317</v>
      </c>
      <c r="B282" s="19">
        <v>924</v>
      </c>
      <c r="C282" s="18" t="s">
        <v>50</v>
      </c>
      <c r="D282" s="18" t="s">
        <v>9</v>
      </c>
      <c r="E282" s="19" t="s">
        <v>318</v>
      </c>
      <c r="F282" s="19"/>
      <c r="G282" s="16">
        <f>SUM(G283)</f>
        <v>45904.799999999996</v>
      </c>
      <c r="H282" s="16">
        <f t="shared" si="147"/>
        <v>39693.200000000004</v>
      </c>
      <c r="I282" s="16">
        <f t="shared" si="147"/>
        <v>41245.799999999996</v>
      </c>
      <c r="J282" s="3"/>
    </row>
    <row r="283" spans="1:13" s="10" customFormat="1" ht="37.5">
      <c r="A283" s="4" t="s">
        <v>332</v>
      </c>
      <c r="B283" s="19">
        <v>924</v>
      </c>
      <c r="C283" s="18" t="s">
        <v>50</v>
      </c>
      <c r="D283" s="18" t="s">
        <v>9</v>
      </c>
      <c r="E283" s="19" t="s">
        <v>327</v>
      </c>
      <c r="F283" s="19"/>
      <c r="G283" s="16">
        <f>SUM(G284)</f>
        <v>45904.799999999996</v>
      </c>
      <c r="H283" s="16">
        <f t="shared" si="147"/>
        <v>39693.200000000004</v>
      </c>
      <c r="I283" s="16">
        <f t="shared" si="147"/>
        <v>41245.799999999996</v>
      </c>
      <c r="J283" s="3"/>
    </row>
    <row r="284" spans="1:13" s="10" customFormat="1" ht="56.25">
      <c r="A284" s="4" t="s">
        <v>333</v>
      </c>
      <c r="B284" s="19">
        <v>924</v>
      </c>
      <c r="C284" s="18" t="s">
        <v>50</v>
      </c>
      <c r="D284" s="18" t="s">
        <v>9</v>
      </c>
      <c r="E284" s="19" t="s">
        <v>328</v>
      </c>
      <c r="F284" s="19"/>
      <c r="G284" s="16">
        <f>SUM(G285+G286+G287+G288+G289)</f>
        <v>45904.799999999996</v>
      </c>
      <c r="H284" s="16">
        <f t="shared" ref="H284:I284" si="148">SUM(H285+H286+H287+H288+H289)</f>
        <v>39693.200000000004</v>
      </c>
      <c r="I284" s="16">
        <f t="shared" si="148"/>
        <v>41245.799999999996</v>
      </c>
      <c r="J284" s="3"/>
    </row>
    <row r="285" spans="1:13" s="10" customFormat="1" ht="131.25">
      <c r="A285" s="4" t="s">
        <v>426</v>
      </c>
      <c r="B285" s="19">
        <v>924</v>
      </c>
      <c r="C285" s="18" t="s">
        <v>50</v>
      </c>
      <c r="D285" s="18" t="s">
        <v>9</v>
      </c>
      <c r="E285" s="19" t="s">
        <v>425</v>
      </c>
      <c r="F285" s="19">
        <v>100</v>
      </c>
      <c r="G285" s="16">
        <v>8751.2999999999993</v>
      </c>
      <c r="H285" s="16">
        <v>8751.2999999999993</v>
      </c>
      <c r="I285" s="16">
        <v>8926.2999999999993</v>
      </c>
      <c r="J285" s="3"/>
    </row>
    <row r="286" spans="1:13" s="10" customFormat="1" ht="112.5">
      <c r="A286" s="4" t="s">
        <v>334</v>
      </c>
      <c r="B286" s="19">
        <v>924</v>
      </c>
      <c r="C286" s="18" t="s">
        <v>50</v>
      </c>
      <c r="D286" s="18" t="s">
        <v>9</v>
      </c>
      <c r="E286" s="19" t="s">
        <v>329</v>
      </c>
      <c r="F286" s="19">
        <v>100</v>
      </c>
      <c r="G286" s="16">
        <v>20713.7</v>
      </c>
      <c r="H286" s="16">
        <v>21855</v>
      </c>
      <c r="I286" s="16">
        <v>22779.7</v>
      </c>
      <c r="J286" s="3"/>
      <c r="K286" s="3"/>
      <c r="L286" s="3"/>
    </row>
    <row r="287" spans="1:13" s="10" customFormat="1" ht="75">
      <c r="A287" s="4" t="s">
        <v>62</v>
      </c>
      <c r="B287" s="19">
        <v>924</v>
      </c>
      <c r="C287" s="18" t="s">
        <v>50</v>
      </c>
      <c r="D287" s="18" t="s">
        <v>9</v>
      </c>
      <c r="E287" s="19" t="s">
        <v>425</v>
      </c>
      <c r="F287" s="19">
        <v>200</v>
      </c>
      <c r="G287" s="16">
        <v>15964.5</v>
      </c>
      <c r="H287" s="16">
        <v>8596</v>
      </c>
      <c r="I287" s="16">
        <v>8972.1</v>
      </c>
      <c r="J287" s="3"/>
    </row>
    <row r="288" spans="1:13" s="10" customFormat="1" ht="75">
      <c r="A288" s="4" t="s">
        <v>335</v>
      </c>
      <c r="B288" s="19">
        <v>924</v>
      </c>
      <c r="C288" s="18" t="s">
        <v>50</v>
      </c>
      <c r="D288" s="18" t="s">
        <v>9</v>
      </c>
      <c r="E288" s="19" t="s">
        <v>329</v>
      </c>
      <c r="F288" s="19">
        <v>200</v>
      </c>
      <c r="G288" s="16">
        <v>422.7</v>
      </c>
      <c r="H288" s="16">
        <v>443.9</v>
      </c>
      <c r="I288" s="16">
        <v>522.70000000000005</v>
      </c>
      <c r="J288" s="3"/>
    </row>
    <row r="289" spans="1:12" s="10" customFormat="1" ht="56.25">
      <c r="A289" s="4" t="s">
        <v>63</v>
      </c>
      <c r="B289" s="19">
        <v>924</v>
      </c>
      <c r="C289" s="18" t="s">
        <v>50</v>
      </c>
      <c r="D289" s="18" t="s">
        <v>9</v>
      </c>
      <c r="E289" s="19" t="s">
        <v>425</v>
      </c>
      <c r="F289" s="19">
        <v>800</v>
      </c>
      <c r="G289" s="16">
        <v>52.6</v>
      </c>
      <c r="H289" s="16">
        <v>47</v>
      </c>
      <c r="I289" s="16">
        <v>45</v>
      </c>
      <c r="J289" s="3"/>
    </row>
    <row r="290" spans="1:12" s="10" customFormat="1" ht="18.75">
      <c r="A290" s="4" t="s">
        <v>337</v>
      </c>
      <c r="B290" s="19">
        <v>924</v>
      </c>
      <c r="C290" s="18" t="s">
        <v>50</v>
      </c>
      <c r="D290" s="18" t="s">
        <v>179</v>
      </c>
      <c r="E290" s="19"/>
      <c r="F290" s="19"/>
      <c r="G290" s="16">
        <f>SUM(G291+G342)</f>
        <v>235187</v>
      </c>
      <c r="H290" s="16">
        <f>SUM(H291+H342)</f>
        <v>218235.5</v>
      </c>
      <c r="I290" s="16">
        <f>SUM(I291+I342)</f>
        <v>232398.80000000005</v>
      </c>
      <c r="J290" s="3">
        <f>SUM(G294+G295+G296+G298+G299+G301+G303+G304+G305+G308+G310+G311+G312+G313+G315+G316+G318+G319+G320+G321+G323+G324+G326+G327+G331+G332+G339+G340+G345)</f>
        <v>184052.60000000003</v>
      </c>
      <c r="K290" s="3">
        <f>SUM(H294+H295+H296+H298+H299+H301+H303+H304+H305+H308+H310+H311+H312+H313+H315+H316+H318+H319+H320+H321+H323+H324+H326+H327+H331+H332+H339+H340+H345)</f>
        <v>175917.39999999997</v>
      </c>
      <c r="L290" s="3">
        <f>SUM(I294+I295+I296+I298+I299+I301+I303+I304+I305+I308+I310+I311+I312+I313+I315+I316+I318+I319+I320+I321+I323+I324+I326+I327+I331+I332+I339+I340+I345)</f>
        <v>188149.60000000003</v>
      </c>
    </row>
    <row r="291" spans="1:12" s="10" customFormat="1" ht="56.25">
      <c r="A291" s="4" t="s">
        <v>317</v>
      </c>
      <c r="B291" s="19">
        <v>924</v>
      </c>
      <c r="C291" s="18" t="s">
        <v>50</v>
      </c>
      <c r="D291" s="18" t="s">
        <v>179</v>
      </c>
      <c r="E291" s="19" t="s">
        <v>318</v>
      </c>
      <c r="F291" s="19"/>
      <c r="G291" s="16">
        <f>SUM(G292)</f>
        <v>230143</v>
      </c>
      <c r="H291" s="16">
        <f t="shared" ref="H291:I291" si="149">SUM(H292)</f>
        <v>218191.5</v>
      </c>
      <c r="I291" s="16">
        <f t="shared" si="149"/>
        <v>232354.80000000005</v>
      </c>
      <c r="J291" s="3"/>
      <c r="K291" s="20">
        <f>SUM(H290-K290)</f>
        <v>42318.100000000035</v>
      </c>
      <c r="L291" s="20">
        <f>SUM(I290-L290)</f>
        <v>44249.200000000012</v>
      </c>
    </row>
    <row r="292" spans="1:12" s="10" customFormat="1" ht="37.5">
      <c r="A292" s="4" t="s">
        <v>320</v>
      </c>
      <c r="B292" s="19">
        <v>924</v>
      </c>
      <c r="C292" s="18" t="s">
        <v>50</v>
      </c>
      <c r="D292" s="18" t="s">
        <v>179</v>
      </c>
      <c r="E292" s="19" t="s">
        <v>321</v>
      </c>
      <c r="F292" s="19"/>
      <c r="G292" s="16">
        <f>SUM(G309+G317+G325+G330+G333+G302+G314+G307+G300+G297+G293+G328)</f>
        <v>230143</v>
      </c>
      <c r="H292" s="16">
        <f>SUM(H309+H317+H325+H330+H333+H302+H314+H307+H300+H297+H293+H328)</f>
        <v>218191.5</v>
      </c>
      <c r="I292" s="16">
        <f>SUM(I309+I317+I325+I330+I333+I302+I314+I307+I300+I297+I293+I328)</f>
        <v>232354.80000000005</v>
      </c>
      <c r="J292" s="3"/>
    </row>
    <row r="293" spans="1:12" s="10" customFormat="1" ht="56.25">
      <c r="A293" s="4" t="s">
        <v>508</v>
      </c>
      <c r="B293" s="19">
        <v>924</v>
      </c>
      <c r="C293" s="18" t="s">
        <v>50</v>
      </c>
      <c r="D293" s="18" t="s">
        <v>179</v>
      </c>
      <c r="E293" s="19" t="s">
        <v>393</v>
      </c>
      <c r="F293" s="19"/>
      <c r="G293" s="16">
        <f>G294+G295+G296</f>
        <v>195.5</v>
      </c>
      <c r="H293" s="16">
        <f>H294+H295+H296</f>
        <v>200</v>
      </c>
      <c r="I293" s="16">
        <f t="shared" ref="I293" si="150">I294+I295+I296</f>
        <v>200</v>
      </c>
      <c r="J293" s="3"/>
    </row>
    <row r="294" spans="1:12" s="10" customFormat="1" ht="93.75">
      <c r="A294" s="4" t="s">
        <v>444</v>
      </c>
      <c r="B294" s="19">
        <v>924</v>
      </c>
      <c r="C294" s="18" t="s">
        <v>50</v>
      </c>
      <c r="D294" s="18" t="s">
        <v>179</v>
      </c>
      <c r="E294" s="19" t="s">
        <v>442</v>
      </c>
      <c r="F294" s="19">
        <v>100</v>
      </c>
      <c r="G294" s="16">
        <v>40</v>
      </c>
      <c r="H294" s="16">
        <v>40</v>
      </c>
      <c r="I294" s="16">
        <v>40</v>
      </c>
      <c r="J294" s="3"/>
    </row>
    <row r="295" spans="1:12" s="10" customFormat="1" ht="56.25">
      <c r="A295" s="4" t="s">
        <v>443</v>
      </c>
      <c r="B295" s="19">
        <v>924</v>
      </c>
      <c r="C295" s="18" t="s">
        <v>50</v>
      </c>
      <c r="D295" s="18" t="s">
        <v>179</v>
      </c>
      <c r="E295" s="19" t="s">
        <v>442</v>
      </c>
      <c r="F295" s="19">
        <v>200</v>
      </c>
      <c r="G295" s="16">
        <v>155.5</v>
      </c>
      <c r="H295" s="16">
        <v>160</v>
      </c>
      <c r="I295" s="16">
        <v>160</v>
      </c>
      <c r="J295" s="3"/>
    </row>
    <row r="296" spans="1:12" s="10" customFormat="1" ht="37.5">
      <c r="A296" s="4" t="s">
        <v>581</v>
      </c>
      <c r="B296" s="19">
        <v>924</v>
      </c>
      <c r="C296" s="18" t="s">
        <v>50</v>
      </c>
      <c r="D296" s="18" t="s">
        <v>179</v>
      </c>
      <c r="E296" s="19" t="s">
        <v>442</v>
      </c>
      <c r="F296" s="19">
        <v>300</v>
      </c>
      <c r="G296" s="16"/>
      <c r="H296" s="16"/>
      <c r="I296" s="16"/>
      <c r="J296" s="3"/>
    </row>
    <row r="297" spans="1:12" s="10" customFormat="1" ht="93.75">
      <c r="A297" s="4" t="s">
        <v>395</v>
      </c>
      <c r="B297" s="19">
        <v>924</v>
      </c>
      <c r="C297" s="18" t="s">
        <v>50</v>
      </c>
      <c r="D297" s="18" t="s">
        <v>179</v>
      </c>
      <c r="E297" s="19" t="s">
        <v>394</v>
      </c>
      <c r="F297" s="19"/>
      <c r="G297" s="16">
        <f>G299+G298</f>
        <v>148.69999999999999</v>
      </c>
      <c r="H297" s="16">
        <f t="shared" ref="H297:I297" si="151">H299+H298</f>
        <v>148.69999999999999</v>
      </c>
      <c r="I297" s="16">
        <f t="shared" si="151"/>
        <v>148.69999999999999</v>
      </c>
      <c r="J297" s="3"/>
    </row>
    <row r="298" spans="1:12" s="10" customFormat="1" ht="112.5">
      <c r="A298" s="4" t="s">
        <v>582</v>
      </c>
      <c r="B298" s="19">
        <v>924</v>
      </c>
      <c r="C298" s="18" t="s">
        <v>50</v>
      </c>
      <c r="D298" s="18" t="s">
        <v>179</v>
      </c>
      <c r="E298" s="19" t="s">
        <v>438</v>
      </c>
      <c r="F298" s="19">
        <v>100</v>
      </c>
      <c r="G298" s="16">
        <v>41.7</v>
      </c>
      <c r="H298" s="16">
        <v>41.7</v>
      </c>
      <c r="I298" s="16">
        <v>41.7</v>
      </c>
      <c r="J298" s="3"/>
    </row>
    <row r="299" spans="1:12" s="10" customFormat="1" ht="75">
      <c r="A299" s="4" t="s">
        <v>439</v>
      </c>
      <c r="B299" s="19">
        <v>924</v>
      </c>
      <c r="C299" s="18" t="s">
        <v>50</v>
      </c>
      <c r="D299" s="18" t="s">
        <v>179</v>
      </c>
      <c r="E299" s="19" t="s">
        <v>438</v>
      </c>
      <c r="F299" s="19">
        <v>200</v>
      </c>
      <c r="G299" s="16">
        <v>107</v>
      </c>
      <c r="H299" s="16">
        <v>107</v>
      </c>
      <c r="I299" s="16">
        <v>107</v>
      </c>
      <c r="J299" s="3"/>
    </row>
    <row r="300" spans="1:12" s="10" customFormat="1" ht="18.75">
      <c r="A300" s="4" t="s">
        <v>397</v>
      </c>
      <c r="B300" s="19">
        <v>924</v>
      </c>
      <c r="C300" s="18" t="s">
        <v>50</v>
      </c>
      <c r="D300" s="18" t="s">
        <v>179</v>
      </c>
      <c r="E300" s="19" t="s">
        <v>396</v>
      </c>
      <c r="F300" s="19"/>
      <c r="G300" s="16">
        <f>G301</f>
        <v>18</v>
      </c>
      <c r="H300" s="16">
        <f t="shared" ref="H300:I300" si="152">H301</f>
        <v>18</v>
      </c>
      <c r="I300" s="16">
        <f t="shared" si="152"/>
        <v>18</v>
      </c>
      <c r="J300" s="3"/>
    </row>
    <row r="301" spans="1:12" s="10" customFormat="1" ht="56.25">
      <c r="A301" s="4" t="s">
        <v>437</v>
      </c>
      <c r="B301" s="19">
        <v>924</v>
      </c>
      <c r="C301" s="18" t="s">
        <v>50</v>
      </c>
      <c r="D301" s="18" t="s">
        <v>179</v>
      </c>
      <c r="E301" s="19" t="s">
        <v>436</v>
      </c>
      <c r="F301" s="19">
        <v>200</v>
      </c>
      <c r="G301" s="16">
        <v>18</v>
      </c>
      <c r="H301" s="16">
        <v>18</v>
      </c>
      <c r="I301" s="16">
        <v>18</v>
      </c>
      <c r="J301" s="3"/>
    </row>
    <row r="302" spans="1:12" s="10" customFormat="1" ht="37.5">
      <c r="A302" s="4" t="s">
        <v>399</v>
      </c>
      <c r="B302" s="19">
        <v>924</v>
      </c>
      <c r="C302" s="18" t="s">
        <v>50</v>
      </c>
      <c r="D302" s="18" t="s">
        <v>179</v>
      </c>
      <c r="E302" s="19" t="s">
        <v>398</v>
      </c>
      <c r="F302" s="19"/>
      <c r="G302" s="16">
        <f>SUM(G304+G305+G306)</f>
        <v>7465.3</v>
      </c>
      <c r="H302" s="16">
        <f t="shared" ref="H302:I302" si="153">SUM(H303+H304)</f>
        <v>500</v>
      </c>
      <c r="I302" s="16">
        <f t="shared" si="153"/>
        <v>500</v>
      </c>
      <c r="J302" s="3"/>
    </row>
    <row r="303" spans="1:12" s="10" customFormat="1" ht="75">
      <c r="A303" s="4" t="s">
        <v>547</v>
      </c>
      <c r="B303" s="19">
        <v>924</v>
      </c>
      <c r="C303" s="18" t="s">
        <v>50</v>
      </c>
      <c r="D303" s="18" t="s">
        <v>179</v>
      </c>
      <c r="E303" s="19" t="s">
        <v>545</v>
      </c>
      <c r="F303" s="19">
        <v>200</v>
      </c>
      <c r="G303" s="16"/>
      <c r="H303" s="16"/>
      <c r="I303" s="16"/>
      <c r="J303" s="3"/>
    </row>
    <row r="304" spans="1:12" s="10" customFormat="1" ht="75">
      <c r="A304" s="4" t="s">
        <v>431</v>
      </c>
      <c r="B304" s="19">
        <v>924</v>
      </c>
      <c r="C304" s="18" t="s">
        <v>50</v>
      </c>
      <c r="D304" s="18" t="s">
        <v>179</v>
      </c>
      <c r="E304" s="19" t="s">
        <v>430</v>
      </c>
      <c r="F304" s="19">
        <v>200</v>
      </c>
      <c r="G304" s="16">
        <v>265.3</v>
      </c>
      <c r="H304" s="16">
        <v>500</v>
      </c>
      <c r="I304" s="16">
        <v>500</v>
      </c>
      <c r="J304" s="3"/>
    </row>
    <row r="305" spans="1:10" s="10" customFormat="1" ht="75">
      <c r="A305" s="4" t="s">
        <v>616</v>
      </c>
      <c r="B305" s="19">
        <v>924</v>
      </c>
      <c r="C305" s="18" t="s">
        <v>50</v>
      </c>
      <c r="D305" s="18" t="s">
        <v>179</v>
      </c>
      <c r="E305" s="19" t="s">
        <v>615</v>
      </c>
      <c r="F305" s="19">
        <v>200</v>
      </c>
      <c r="G305" s="16"/>
      <c r="H305" s="16"/>
      <c r="I305" s="16"/>
      <c r="J305" s="3"/>
    </row>
    <row r="306" spans="1:10" s="10" customFormat="1" ht="75">
      <c r="A306" s="4" t="s">
        <v>646</v>
      </c>
      <c r="B306" s="19">
        <v>924</v>
      </c>
      <c r="C306" s="18" t="s">
        <v>50</v>
      </c>
      <c r="D306" s="18" t="s">
        <v>179</v>
      </c>
      <c r="E306" s="19" t="s">
        <v>643</v>
      </c>
      <c r="F306" s="19">
        <v>200</v>
      </c>
      <c r="G306" s="16">
        <v>7200</v>
      </c>
      <c r="H306" s="16"/>
      <c r="I306" s="16"/>
      <c r="J306" s="3"/>
    </row>
    <row r="307" spans="1:10" s="10" customFormat="1" ht="37.5">
      <c r="A307" s="4" t="s">
        <v>401</v>
      </c>
      <c r="B307" s="19">
        <v>924</v>
      </c>
      <c r="C307" s="18" t="s">
        <v>50</v>
      </c>
      <c r="D307" s="18" t="s">
        <v>179</v>
      </c>
      <c r="E307" s="19" t="s">
        <v>400</v>
      </c>
      <c r="F307" s="19"/>
      <c r="G307" s="16">
        <f>G308</f>
        <v>1380</v>
      </c>
      <c r="H307" s="16">
        <f t="shared" ref="H307:I307" si="154">H308</f>
        <v>1380</v>
      </c>
      <c r="I307" s="16">
        <f t="shared" si="154"/>
        <v>1380</v>
      </c>
      <c r="J307" s="3"/>
    </row>
    <row r="308" spans="1:10" s="10" customFormat="1" ht="75">
      <c r="A308" s="4" t="s">
        <v>435</v>
      </c>
      <c r="B308" s="19">
        <v>924</v>
      </c>
      <c r="C308" s="18" t="s">
        <v>50</v>
      </c>
      <c r="D308" s="18" t="s">
        <v>179</v>
      </c>
      <c r="E308" s="19" t="s">
        <v>434</v>
      </c>
      <c r="F308" s="19">
        <v>200</v>
      </c>
      <c r="G308" s="16">
        <v>1380</v>
      </c>
      <c r="H308" s="16">
        <v>1380</v>
      </c>
      <c r="I308" s="16">
        <v>1380</v>
      </c>
      <c r="J308" s="3"/>
    </row>
    <row r="309" spans="1:10" s="10" customFormat="1" ht="37.5">
      <c r="A309" s="4" t="s">
        <v>346</v>
      </c>
      <c r="B309" s="19">
        <v>924</v>
      </c>
      <c r="C309" s="18" t="s">
        <v>50</v>
      </c>
      <c r="D309" s="18" t="s">
        <v>179</v>
      </c>
      <c r="E309" s="19" t="s">
        <v>344</v>
      </c>
      <c r="F309" s="19"/>
      <c r="G309" s="16">
        <f>SUM(G310+G311+G312+G313)</f>
        <v>10489.099999999999</v>
      </c>
      <c r="H309" s="16">
        <f t="shared" ref="H309:I309" si="155">SUM(H310+H311+H312+H313)</f>
        <v>10134.599999999999</v>
      </c>
      <c r="I309" s="16">
        <f t="shared" si="155"/>
        <v>10092.5</v>
      </c>
      <c r="J309" s="3"/>
    </row>
    <row r="310" spans="1:10" s="10" customFormat="1" ht="56.25">
      <c r="A310" s="4" t="s">
        <v>359</v>
      </c>
      <c r="B310" s="19">
        <v>924</v>
      </c>
      <c r="C310" s="18" t="s">
        <v>50</v>
      </c>
      <c r="D310" s="18" t="s">
        <v>179</v>
      </c>
      <c r="E310" s="19" t="s">
        <v>345</v>
      </c>
      <c r="F310" s="19">
        <v>200</v>
      </c>
      <c r="G310" s="16">
        <v>1277.4000000000001</v>
      </c>
      <c r="H310" s="16">
        <v>1277.4000000000001</v>
      </c>
      <c r="I310" s="16">
        <v>1277.4000000000001</v>
      </c>
      <c r="J310" s="3"/>
    </row>
    <row r="311" spans="1:10" s="10" customFormat="1" ht="56.25">
      <c r="A311" s="4" t="s">
        <v>441</v>
      </c>
      <c r="B311" s="19">
        <v>924</v>
      </c>
      <c r="C311" s="18" t="s">
        <v>50</v>
      </c>
      <c r="D311" s="18" t="s">
        <v>179</v>
      </c>
      <c r="E311" s="19" t="s">
        <v>440</v>
      </c>
      <c r="F311" s="19">
        <v>200</v>
      </c>
      <c r="G311" s="16">
        <v>4760.5</v>
      </c>
      <c r="H311" s="16">
        <v>4498.5</v>
      </c>
      <c r="I311" s="16">
        <v>4597</v>
      </c>
      <c r="J311" s="3"/>
    </row>
    <row r="312" spans="1:10" s="10" customFormat="1" ht="56.25">
      <c r="A312" s="4" t="s">
        <v>583</v>
      </c>
      <c r="B312" s="19">
        <v>924</v>
      </c>
      <c r="C312" s="18" t="s">
        <v>50</v>
      </c>
      <c r="D312" s="18" t="s">
        <v>179</v>
      </c>
      <c r="E312" s="19" t="s">
        <v>440</v>
      </c>
      <c r="F312" s="19">
        <v>300</v>
      </c>
      <c r="G312" s="16"/>
      <c r="H312" s="16"/>
      <c r="I312" s="16"/>
      <c r="J312" s="3"/>
    </row>
    <row r="313" spans="1:10" s="10" customFormat="1" ht="93.75">
      <c r="A313" s="4" t="s">
        <v>626</v>
      </c>
      <c r="B313" s="19">
        <v>924</v>
      </c>
      <c r="C313" s="18" t="s">
        <v>50</v>
      </c>
      <c r="D313" s="18" t="s">
        <v>179</v>
      </c>
      <c r="E313" s="19" t="s">
        <v>617</v>
      </c>
      <c r="F313" s="19">
        <v>200</v>
      </c>
      <c r="G313" s="16">
        <v>4451.2</v>
      </c>
      <c r="H313" s="16">
        <v>4358.7</v>
      </c>
      <c r="I313" s="16">
        <v>4218.1000000000004</v>
      </c>
      <c r="J313" s="3"/>
    </row>
    <row r="314" spans="1:10" s="10" customFormat="1" ht="18.75">
      <c r="A314" s="4" t="s">
        <v>402</v>
      </c>
      <c r="B314" s="19">
        <v>924</v>
      </c>
      <c r="C314" s="18" t="s">
        <v>50</v>
      </c>
      <c r="D314" s="18" t="s">
        <v>179</v>
      </c>
      <c r="E314" s="19" t="s">
        <v>403</v>
      </c>
      <c r="F314" s="19"/>
      <c r="G314" s="16">
        <f>SUM(G315+G316)</f>
        <v>3437.5</v>
      </c>
      <c r="H314" s="16">
        <f t="shared" ref="H314:I314" si="156">SUM(H315+H316)</f>
        <v>3513.9</v>
      </c>
      <c r="I314" s="16">
        <f t="shared" si="156"/>
        <v>3950.5</v>
      </c>
      <c r="J314" s="3"/>
    </row>
    <row r="315" spans="1:10" s="10" customFormat="1" ht="75">
      <c r="A315" s="4" t="s">
        <v>433</v>
      </c>
      <c r="B315" s="19">
        <v>924</v>
      </c>
      <c r="C315" s="18" t="s">
        <v>50</v>
      </c>
      <c r="D315" s="18" t="s">
        <v>179</v>
      </c>
      <c r="E315" s="19" t="s">
        <v>432</v>
      </c>
      <c r="F315" s="19">
        <v>200</v>
      </c>
      <c r="G315" s="16">
        <v>3437.5</v>
      </c>
      <c r="H315" s="16">
        <v>3513.9</v>
      </c>
      <c r="I315" s="16">
        <v>3950.5</v>
      </c>
      <c r="J315" s="3"/>
    </row>
    <row r="316" spans="1:10" s="10" customFormat="1" ht="37.5">
      <c r="A316" s="4" t="s">
        <v>584</v>
      </c>
      <c r="B316" s="19">
        <v>924</v>
      </c>
      <c r="C316" s="18" t="s">
        <v>50</v>
      </c>
      <c r="D316" s="18" t="s">
        <v>179</v>
      </c>
      <c r="E316" s="19" t="s">
        <v>432</v>
      </c>
      <c r="F316" s="19">
        <v>800</v>
      </c>
      <c r="G316" s="16"/>
      <c r="H316" s="16"/>
      <c r="I316" s="16"/>
      <c r="J316" s="3"/>
    </row>
    <row r="317" spans="1:10" s="10" customFormat="1" ht="37.5">
      <c r="A317" s="4" t="s">
        <v>339</v>
      </c>
      <c r="B317" s="19">
        <v>924</v>
      </c>
      <c r="C317" s="18" t="s">
        <v>50</v>
      </c>
      <c r="D317" s="18" t="s">
        <v>179</v>
      </c>
      <c r="E317" s="19" t="s">
        <v>322</v>
      </c>
      <c r="F317" s="19"/>
      <c r="G317" s="16">
        <f>SUM(G319+G320+G321+G323+G324+G318+G322)</f>
        <v>140151.79999999999</v>
      </c>
      <c r="H317" s="16">
        <f>SUM(H319+H320+H321+H323+H324+H318+H322)</f>
        <v>140106.4</v>
      </c>
      <c r="I317" s="16">
        <f>SUM(I319+I320+I321+I323+I324+I318+I322)</f>
        <v>146928.6</v>
      </c>
      <c r="J317" s="3"/>
    </row>
    <row r="318" spans="1:10" s="10" customFormat="1" ht="152.25" customHeight="1">
      <c r="A318" s="4" t="s">
        <v>618</v>
      </c>
      <c r="B318" s="19">
        <v>924</v>
      </c>
      <c r="C318" s="18" t="s">
        <v>50</v>
      </c>
      <c r="D318" s="18" t="s">
        <v>179</v>
      </c>
      <c r="E318" s="19" t="s">
        <v>619</v>
      </c>
      <c r="F318" s="19">
        <v>100</v>
      </c>
      <c r="G318" s="16">
        <v>9607.5</v>
      </c>
      <c r="H318" s="16">
        <v>9607.5</v>
      </c>
      <c r="I318" s="16">
        <v>9607.5</v>
      </c>
      <c r="J318" s="3"/>
    </row>
    <row r="319" spans="1:10" s="10" customFormat="1" ht="131.25">
      <c r="A319" s="4" t="s">
        <v>340</v>
      </c>
      <c r="B319" s="19">
        <v>924</v>
      </c>
      <c r="C319" s="18" t="s">
        <v>50</v>
      </c>
      <c r="D319" s="18" t="s">
        <v>179</v>
      </c>
      <c r="E319" s="19" t="s">
        <v>338</v>
      </c>
      <c r="F319" s="19">
        <v>100</v>
      </c>
      <c r="G319" s="81">
        <v>107567.4</v>
      </c>
      <c r="H319" s="16">
        <v>115149.1</v>
      </c>
      <c r="I319" s="16">
        <v>120906.6</v>
      </c>
      <c r="J319" s="3"/>
    </row>
    <row r="320" spans="1:10" s="10" customFormat="1" ht="75">
      <c r="A320" s="4" t="s">
        <v>341</v>
      </c>
      <c r="B320" s="19">
        <v>924</v>
      </c>
      <c r="C320" s="18" t="s">
        <v>50</v>
      </c>
      <c r="D320" s="18" t="s">
        <v>179</v>
      </c>
      <c r="E320" s="19" t="s">
        <v>338</v>
      </c>
      <c r="F320" s="19">
        <v>200</v>
      </c>
      <c r="G320" s="16">
        <v>5648.2</v>
      </c>
      <c r="H320" s="16">
        <v>5658.4</v>
      </c>
      <c r="I320" s="16">
        <v>6738.4</v>
      </c>
      <c r="J320" s="3"/>
    </row>
    <row r="321" spans="1:10" s="10" customFormat="1" ht="56.25">
      <c r="A321" s="4" t="s">
        <v>343</v>
      </c>
      <c r="B321" s="19">
        <v>924</v>
      </c>
      <c r="C321" s="18" t="s">
        <v>50</v>
      </c>
      <c r="D321" s="18" t="s">
        <v>179</v>
      </c>
      <c r="E321" s="19" t="s">
        <v>342</v>
      </c>
      <c r="F321" s="19">
        <v>200</v>
      </c>
      <c r="G321" s="16"/>
      <c r="H321" s="16"/>
      <c r="I321" s="16"/>
      <c r="J321" s="3"/>
    </row>
    <row r="322" spans="1:10" s="10" customFormat="1" ht="56.25">
      <c r="A322" s="4" t="s">
        <v>343</v>
      </c>
      <c r="B322" s="19">
        <v>924</v>
      </c>
      <c r="C322" s="18" t="s">
        <v>50</v>
      </c>
      <c r="D322" s="18" t="s">
        <v>179</v>
      </c>
      <c r="E322" s="19" t="s">
        <v>640</v>
      </c>
      <c r="F322" s="19">
        <v>200</v>
      </c>
      <c r="G322" s="16">
        <v>100</v>
      </c>
      <c r="H322" s="16">
        <v>100</v>
      </c>
      <c r="I322" s="16">
        <v>100</v>
      </c>
      <c r="J322" s="3"/>
    </row>
    <row r="323" spans="1:10" s="10" customFormat="1" ht="75">
      <c r="A323" s="4" t="s">
        <v>427</v>
      </c>
      <c r="B323" s="19">
        <v>924</v>
      </c>
      <c r="C323" s="18" t="s">
        <v>50</v>
      </c>
      <c r="D323" s="18" t="s">
        <v>179</v>
      </c>
      <c r="E323" s="19" t="s">
        <v>428</v>
      </c>
      <c r="F323" s="19">
        <v>200</v>
      </c>
      <c r="G323" s="16">
        <v>16743</v>
      </c>
      <c r="H323" s="16">
        <v>9196.4</v>
      </c>
      <c r="I323" s="16">
        <v>9206.1</v>
      </c>
      <c r="J323" s="3"/>
    </row>
    <row r="324" spans="1:10" s="10" customFormat="1" ht="56.25">
      <c r="A324" s="4" t="s">
        <v>429</v>
      </c>
      <c r="B324" s="19">
        <v>924</v>
      </c>
      <c r="C324" s="18" t="s">
        <v>50</v>
      </c>
      <c r="D324" s="18" t="s">
        <v>179</v>
      </c>
      <c r="E324" s="19" t="s">
        <v>428</v>
      </c>
      <c r="F324" s="19">
        <v>800</v>
      </c>
      <c r="G324" s="16">
        <v>485.7</v>
      </c>
      <c r="H324" s="16">
        <v>395</v>
      </c>
      <c r="I324" s="16">
        <v>370</v>
      </c>
      <c r="J324" s="3"/>
    </row>
    <row r="325" spans="1:10" s="10" customFormat="1" ht="37.5">
      <c r="A325" s="4" t="s">
        <v>351</v>
      </c>
      <c r="B325" s="19">
        <v>924</v>
      </c>
      <c r="C325" s="18" t="s">
        <v>50</v>
      </c>
      <c r="D325" s="18" t="s">
        <v>179</v>
      </c>
      <c r="E325" s="19" t="s">
        <v>348</v>
      </c>
      <c r="F325" s="19"/>
      <c r="G325" s="16">
        <f>SUM(G326+G327)</f>
        <v>7843.7</v>
      </c>
      <c r="H325" s="16">
        <f t="shared" ref="H325:I325" si="157">SUM(H326+H327)</f>
        <v>6275</v>
      </c>
      <c r="I325" s="16">
        <f t="shared" si="157"/>
        <v>6274</v>
      </c>
      <c r="J325" s="3"/>
    </row>
    <row r="326" spans="1:10" s="10" customFormat="1" ht="131.25">
      <c r="A326" s="4" t="s">
        <v>352</v>
      </c>
      <c r="B326" s="19">
        <v>924</v>
      </c>
      <c r="C326" s="18" t="s">
        <v>50</v>
      </c>
      <c r="D326" s="18" t="s">
        <v>179</v>
      </c>
      <c r="E326" s="19" t="s">
        <v>347</v>
      </c>
      <c r="F326" s="19">
        <v>200</v>
      </c>
      <c r="G326" s="16">
        <v>7843.7</v>
      </c>
      <c r="H326" s="16">
        <v>6275</v>
      </c>
      <c r="I326" s="16">
        <v>6274</v>
      </c>
      <c r="J326" s="3"/>
    </row>
    <row r="327" spans="1:10" s="10" customFormat="1" ht="150">
      <c r="A327" s="4" t="s">
        <v>362</v>
      </c>
      <c r="B327" s="19">
        <v>924</v>
      </c>
      <c r="C327" s="18" t="s">
        <v>363</v>
      </c>
      <c r="D327" s="18" t="s">
        <v>179</v>
      </c>
      <c r="E327" s="19" t="s">
        <v>347</v>
      </c>
      <c r="F327" s="19">
        <v>600</v>
      </c>
      <c r="G327" s="16"/>
      <c r="H327" s="16"/>
      <c r="I327" s="16"/>
      <c r="J327" s="3"/>
    </row>
    <row r="328" spans="1:10" s="10" customFormat="1" ht="18.75">
      <c r="A328" s="4" t="s">
        <v>647</v>
      </c>
      <c r="B328" s="19">
        <v>924</v>
      </c>
      <c r="C328" s="18" t="s">
        <v>50</v>
      </c>
      <c r="D328" s="18" t="s">
        <v>179</v>
      </c>
      <c r="E328" s="19" t="s">
        <v>642</v>
      </c>
      <c r="F328" s="19"/>
      <c r="G328" s="16">
        <f>G329</f>
        <v>1616.3</v>
      </c>
      <c r="H328" s="16">
        <f t="shared" ref="H328:I328" si="158">H329</f>
        <v>0</v>
      </c>
      <c r="I328" s="16">
        <f t="shared" si="158"/>
        <v>0</v>
      </c>
      <c r="J328" s="3"/>
    </row>
    <row r="329" spans="1:10" s="10" customFormat="1" ht="75">
      <c r="A329" s="4" t="s">
        <v>648</v>
      </c>
      <c r="B329" s="19">
        <v>924</v>
      </c>
      <c r="C329" s="18" t="s">
        <v>50</v>
      </c>
      <c r="D329" s="18" t="s">
        <v>179</v>
      </c>
      <c r="E329" s="19" t="s">
        <v>641</v>
      </c>
      <c r="F329" s="19">
        <v>400</v>
      </c>
      <c r="G329" s="16">
        <v>1616.3</v>
      </c>
      <c r="H329" s="16"/>
      <c r="I329" s="16"/>
      <c r="J329" s="3"/>
    </row>
    <row r="330" spans="1:10" s="10" customFormat="1" ht="37.5">
      <c r="A330" s="4" t="s">
        <v>353</v>
      </c>
      <c r="B330" s="19">
        <v>924</v>
      </c>
      <c r="C330" s="18" t="s">
        <v>50</v>
      </c>
      <c r="D330" s="18" t="s">
        <v>179</v>
      </c>
      <c r="E330" s="19" t="s">
        <v>349</v>
      </c>
      <c r="F330" s="19"/>
      <c r="G330" s="16">
        <f>SUM(G331+G332)</f>
        <v>3799.1</v>
      </c>
      <c r="H330" s="16">
        <f t="shared" ref="H330:I330" si="159">SUM(H331+H332)</f>
        <v>1584.4</v>
      </c>
      <c r="I330" s="16">
        <f t="shared" si="159"/>
        <v>6254.7</v>
      </c>
      <c r="J330" s="3"/>
    </row>
    <row r="331" spans="1:10" s="10" customFormat="1" ht="112.5">
      <c r="A331" s="4" t="s">
        <v>354</v>
      </c>
      <c r="B331" s="19">
        <v>924</v>
      </c>
      <c r="C331" s="18" t="s">
        <v>50</v>
      </c>
      <c r="D331" s="18" t="s">
        <v>179</v>
      </c>
      <c r="E331" s="19" t="s">
        <v>350</v>
      </c>
      <c r="F331" s="19">
        <v>200</v>
      </c>
      <c r="G331" s="16">
        <v>3799.1</v>
      </c>
      <c r="H331" s="16">
        <v>1584.4</v>
      </c>
      <c r="I331" s="16">
        <v>6254.7</v>
      </c>
      <c r="J331" s="3"/>
    </row>
    <row r="332" spans="1:10" s="10" customFormat="1" ht="112.5">
      <c r="A332" s="4" t="s">
        <v>361</v>
      </c>
      <c r="B332" s="19">
        <v>924</v>
      </c>
      <c r="C332" s="18" t="s">
        <v>50</v>
      </c>
      <c r="D332" s="18" t="s">
        <v>179</v>
      </c>
      <c r="E332" s="19" t="s">
        <v>350</v>
      </c>
      <c r="F332" s="19">
        <v>600</v>
      </c>
      <c r="G332" s="16"/>
      <c r="H332" s="16"/>
      <c r="I332" s="16"/>
      <c r="J332" s="3"/>
    </row>
    <row r="333" spans="1:10" s="10" customFormat="1" ht="37.5">
      <c r="A333" s="4" t="s">
        <v>360</v>
      </c>
      <c r="B333" s="19">
        <v>924</v>
      </c>
      <c r="C333" s="18" t="s">
        <v>50</v>
      </c>
      <c r="D333" s="18" t="s">
        <v>179</v>
      </c>
      <c r="E333" s="19" t="s">
        <v>355</v>
      </c>
      <c r="F333" s="19"/>
      <c r="G333" s="16">
        <f>SUM(G334+G339+G336+G337+G338+G335+G340+G341)</f>
        <v>53598</v>
      </c>
      <c r="H333" s="16">
        <f>SUM(H334+H339+H336+H337+H338+H335+H340+H341)</f>
        <v>54330.5</v>
      </c>
      <c r="I333" s="16">
        <f>SUM(I334+I339+I336+I337+I338+I335+I340+I341)</f>
        <v>56607.8</v>
      </c>
      <c r="J333" s="3"/>
    </row>
    <row r="334" spans="1:10" s="10" customFormat="1" ht="75">
      <c r="A334" s="4" t="s">
        <v>546</v>
      </c>
      <c r="B334" s="19">
        <v>924</v>
      </c>
      <c r="C334" s="18" t="s">
        <v>50</v>
      </c>
      <c r="D334" s="18" t="s">
        <v>179</v>
      </c>
      <c r="E334" s="19" t="s">
        <v>622</v>
      </c>
      <c r="F334" s="19">
        <v>600</v>
      </c>
      <c r="G334" s="16"/>
      <c r="H334" s="16"/>
      <c r="I334" s="16"/>
      <c r="J334" s="3"/>
    </row>
    <row r="335" spans="1:10" s="10" customFormat="1" ht="112.5">
      <c r="A335" s="4" t="s">
        <v>621</v>
      </c>
      <c r="B335" s="19">
        <v>924</v>
      </c>
      <c r="C335" s="18" t="s">
        <v>50</v>
      </c>
      <c r="D335" s="18" t="s">
        <v>179</v>
      </c>
      <c r="E335" s="19" t="s">
        <v>620</v>
      </c>
      <c r="F335" s="19">
        <v>600</v>
      </c>
      <c r="G335" s="16">
        <v>2735.5</v>
      </c>
      <c r="H335" s="16">
        <v>2735.5</v>
      </c>
      <c r="I335" s="16">
        <v>2735.5</v>
      </c>
      <c r="J335" s="3"/>
    </row>
    <row r="336" spans="1:10" s="10" customFormat="1" ht="75">
      <c r="A336" s="4" t="s">
        <v>512</v>
      </c>
      <c r="B336" s="19">
        <v>924</v>
      </c>
      <c r="C336" s="18" t="s">
        <v>50</v>
      </c>
      <c r="D336" s="18" t="s">
        <v>179</v>
      </c>
      <c r="E336" s="19" t="s">
        <v>356</v>
      </c>
      <c r="F336" s="19">
        <v>600</v>
      </c>
      <c r="G336" s="16">
        <v>38622.199999999997</v>
      </c>
      <c r="H336" s="16">
        <v>38622.199999999997</v>
      </c>
      <c r="I336" s="16">
        <v>40553.300000000003</v>
      </c>
      <c r="J336" s="3"/>
    </row>
    <row r="337" spans="1:10" s="10" customFormat="1" ht="75">
      <c r="A337" s="4" t="s">
        <v>509</v>
      </c>
      <c r="B337" s="19">
        <v>924</v>
      </c>
      <c r="C337" s="18" t="s">
        <v>50</v>
      </c>
      <c r="D337" s="18" t="s">
        <v>179</v>
      </c>
      <c r="E337" s="19" t="s">
        <v>358</v>
      </c>
      <c r="F337" s="19">
        <v>600</v>
      </c>
      <c r="G337" s="16">
        <v>400.4</v>
      </c>
      <c r="H337" s="16">
        <v>400.4</v>
      </c>
      <c r="I337" s="16">
        <v>400.4</v>
      </c>
      <c r="J337" s="3"/>
    </row>
    <row r="338" spans="1:10" s="10" customFormat="1" ht="93.75">
      <c r="A338" s="4" t="s">
        <v>586</v>
      </c>
      <c r="B338" s="19">
        <v>924</v>
      </c>
      <c r="C338" s="18" t="s">
        <v>50</v>
      </c>
      <c r="D338" s="18" t="s">
        <v>179</v>
      </c>
      <c r="E338" s="19" t="s">
        <v>585</v>
      </c>
      <c r="F338" s="19">
        <v>600</v>
      </c>
      <c r="G338" s="16"/>
      <c r="H338" s="16"/>
      <c r="I338" s="16"/>
      <c r="J338" s="3"/>
    </row>
    <row r="339" spans="1:10" s="10" customFormat="1" ht="75">
      <c r="A339" s="4" t="s">
        <v>446</v>
      </c>
      <c r="B339" s="19">
        <v>924</v>
      </c>
      <c r="C339" s="18" t="s">
        <v>50</v>
      </c>
      <c r="D339" s="18" t="s">
        <v>179</v>
      </c>
      <c r="E339" s="19" t="s">
        <v>445</v>
      </c>
      <c r="F339" s="19">
        <v>600</v>
      </c>
      <c r="G339" s="16">
        <v>8334.5</v>
      </c>
      <c r="H339" s="16">
        <v>9123.4</v>
      </c>
      <c r="I339" s="16">
        <v>9723.4</v>
      </c>
      <c r="J339" s="3"/>
    </row>
    <row r="340" spans="1:10" s="10" customFormat="1" ht="112.5">
      <c r="A340" s="4" t="s">
        <v>624</v>
      </c>
      <c r="B340" s="19">
        <v>924</v>
      </c>
      <c r="C340" s="18" t="s">
        <v>50</v>
      </c>
      <c r="D340" s="18" t="s">
        <v>179</v>
      </c>
      <c r="E340" s="19" t="s">
        <v>623</v>
      </c>
      <c r="F340" s="19">
        <v>600</v>
      </c>
      <c r="G340" s="16">
        <v>3045.4</v>
      </c>
      <c r="H340" s="16">
        <v>2989</v>
      </c>
      <c r="I340" s="16">
        <v>2735.2</v>
      </c>
      <c r="J340" s="3"/>
    </row>
    <row r="341" spans="1:10" s="10" customFormat="1" ht="75">
      <c r="A341" s="4" t="s">
        <v>510</v>
      </c>
      <c r="B341" s="19">
        <v>924</v>
      </c>
      <c r="C341" s="18" t="s">
        <v>50</v>
      </c>
      <c r="D341" s="18" t="s">
        <v>179</v>
      </c>
      <c r="E341" s="19" t="s">
        <v>357</v>
      </c>
      <c r="F341" s="19">
        <v>600</v>
      </c>
      <c r="G341" s="16">
        <v>460</v>
      </c>
      <c r="H341" s="16">
        <v>460</v>
      </c>
      <c r="I341" s="16">
        <v>460</v>
      </c>
      <c r="J341" s="3"/>
    </row>
    <row r="342" spans="1:10" s="10" customFormat="1" ht="93.75">
      <c r="A342" s="4" t="s">
        <v>515</v>
      </c>
      <c r="B342" s="19">
        <v>924</v>
      </c>
      <c r="C342" s="18" t="s">
        <v>50</v>
      </c>
      <c r="D342" s="18" t="s">
        <v>179</v>
      </c>
      <c r="E342" s="19" t="s">
        <v>275</v>
      </c>
      <c r="F342" s="19"/>
      <c r="G342" s="16">
        <f>G343</f>
        <v>5044</v>
      </c>
      <c r="H342" s="16">
        <f t="shared" ref="H342:I342" si="160">H343</f>
        <v>44</v>
      </c>
      <c r="I342" s="16">
        <f t="shared" si="160"/>
        <v>44</v>
      </c>
      <c r="J342" s="3"/>
    </row>
    <row r="343" spans="1:10" s="10" customFormat="1" ht="75">
      <c r="A343" s="4" t="s">
        <v>308</v>
      </c>
      <c r="B343" s="19">
        <v>924</v>
      </c>
      <c r="C343" s="18" t="s">
        <v>50</v>
      </c>
      <c r="D343" s="18" t="s">
        <v>179</v>
      </c>
      <c r="E343" s="19" t="s">
        <v>305</v>
      </c>
      <c r="F343" s="19"/>
      <c r="G343" s="16">
        <f>G344</f>
        <v>5044</v>
      </c>
      <c r="H343" s="16">
        <f t="shared" ref="H343:I344" si="161">H344</f>
        <v>44</v>
      </c>
      <c r="I343" s="16">
        <f t="shared" si="161"/>
        <v>44</v>
      </c>
      <c r="J343" s="3"/>
    </row>
    <row r="344" spans="1:10" s="10" customFormat="1" ht="18.75">
      <c r="A344" s="4" t="s">
        <v>313</v>
      </c>
      <c r="B344" s="19">
        <v>924</v>
      </c>
      <c r="C344" s="18" t="s">
        <v>50</v>
      </c>
      <c r="D344" s="18" t="s">
        <v>179</v>
      </c>
      <c r="E344" s="19" t="s">
        <v>311</v>
      </c>
      <c r="F344" s="19"/>
      <c r="G344" s="16">
        <f>G345</f>
        <v>5044</v>
      </c>
      <c r="H344" s="16">
        <f t="shared" si="161"/>
        <v>44</v>
      </c>
      <c r="I344" s="16">
        <f t="shared" si="161"/>
        <v>44</v>
      </c>
      <c r="J344" s="3"/>
    </row>
    <row r="345" spans="1:10" s="10" customFormat="1" ht="75">
      <c r="A345" s="4" t="s">
        <v>625</v>
      </c>
      <c r="B345" s="19">
        <v>924</v>
      </c>
      <c r="C345" s="18" t="s">
        <v>50</v>
      </c>
      <c r="D345" s="18" t="s">
        <v>179</v>
      </c>
      <c r="E345" s="19" t="s">
        <v>312</v>
      </c>
      <c r="F345" s="19">
        <v>400</v>
      </c>
      <c r="G345" s="16">
        <v>5044</v>
      </c>
      <c r="H345" s="16">
        <v>44</v>
      </c>
      <c r="I345" s="16">
        <v>44</v>
      </c>
      <c r="J345" s="3"/>
    </row>
    <row r="346" spans="1:10" s="10" customFormat="1" ht="18.75">
      <c r="A346" s="4" t="s">
        <v>59</v>
      </c>
      <c r="B346" s="19">
        <v>924</v>
      </c>
      <c r="C346" s="18" t="s">
        <v>50</v>
      </c>
      <c r="D346" s="18" t="s">
        <v>51</v>
      </c>
      <c r="E346" s="19"/>
      <c r="F346" s="19"/>
      <c r="G346" s="16">
        <f>G347</f>
        <v>8477.7999999999993</v>
      </c>
      <c r="H346" s="16">
        <f t="shared" ref="H346:I347" si="162">H347</f>
        <v>6996.1</v>
      </c>
      <c r="I346" s="16">
        <f t="shared" si="162"/>
        <v>7362.6</v>
      </c>
      <c r="J346" s="3"/>
    </row>
    <row r="347" spans="1:10" s="10" customFormat="1" ht="56.25">
      <c r="A347" s="4" t="s">
        <v>317</v>
      </c>
      <c r="B347" s="19">
        <v>924</v>
      </c>
      <c r="C347" s="18" t="s">
        <v>50</v>
      </c>
      <c r="D347" s="18" t="s">
        <v>51</v>
      </c>
      <c r="E347" s="19" t="s">
        <v>318</v>
      </c>
      <c r="F347" s="19"/>
      <c r="G347" s="16">
        <f>G348</f>
        <v>8477.7999999999993</v>
      </c>
      <c r="H347" s="16">
        <f t="shared" si="162"/>
        <v>6996.1</v>
      </c>
      <c r="I347" s="16">
        <f t="shared" si="162"/>
        <v>7362.6</v>
      </c>
      <c r="J347" s="3"/>
    </row>
    <row r="348" spans="1:10" s="10" customFormat="1" ht="37.5">
      <c r="A348" s="4" t="s">
        <v>525</v>
      </c>
      <c r="B348" s="19">
        <v>924</v>
      </c>
      <c r="C348" s="18" t="s">
        <v>50</v>
      </c>
      <c r="D348" s="18" t="s">
        <v>51</v>
      </c>
      <c r="E348" s="19" t="s">
        <v>404</v>
      </c>
      <c r="F348" s="19"/>
      <c r="G348" s="16">
        <f>G351+G349</f>
        <v>8477.7999999999993</v>
      </c>
      <c r="H348" s="16">
        <f t="shared" ref="H348:I348" si="163">H351+H349</f>
        <v>6996.1</v>
      </c>
      <c r="I348" s="16">
        <f t="shared" si="163"/>
        <v>7362.6</v>
      </c>
      <c r="J348" s="3"/>
    </row>
    <row r="349" spans="1:10" s="10" customFormat="1" ht="37.5">
      <c r="A349" s="4" t="s">
        <v>589</v>
      </c>
      <c r="B349" s="19">
        <v>924</v>
      </c>
      <c r="C349" s="18" t="s">
        <v>50</v>
      </c>
      <c r="D349" s="18" t="s">
        <v>51</v>
      </c>
      <c r="E349" s="19" t="s">
        <v>588</v>
      </c>
      <c r="F349" s="19"/>
      <c r="G349" s="16">
        <f>G350</f>
        <v>0</v>
      </c>
      <c r="H349" s="16">
        <f t="shared" ref="H349:I349" si="164">H350</f>
        <v>0</v>
      </c>
      <c r="I349" s="16">
        <f t="shared" si="164"/>
        <v>0</v>
      </c>
      <c r="J349" s="3"/>
    </row>
    <row r="350" spans="1:10" s="10" customFormat="1" ht="131.25">
      <c r="A350" s="36" t="s">
        <v>61</v>
      </c>
      <c r="B350" s="19">
        <v>924</v>
      </c>
      <c r="C350" s="18" t="s">
        <v>50</v>
      </c>
      <c r="D350" s="18" t="s">
        <v>51</v>
      </c>
      <c r="E350" s="19" t="s">
        <v>587</v>
      </c>
      <c r="F350" s="19">
        <v>100</v>
      </c>
      <c r="G350" s="16"/>
      <c r="H350" s="16"/>
      <c r="I350" s="16"/>
      <c r="J350" s="3"/>
    </row>
    <row r="351" spans="1:10" s="10" customFormat="1" ht="37.5">
      <c r="A351" s="4" t="s">
        <v>406</v>
      </c>
      <c r="B351" s="19">
        <v>924</v>
      </c>
      <c r="C351" s="18" t="s">
        <v>50</v>
      </c>
      <c r="D351" s="18" t="s">
        <v>51</v>
      </c>
      <c r="E351" s="19" t="s">
        <v>405</v>
      </c>
      <c r="F351" s="19"/>
      <c r="G351" s="16">
        <f>G352+G353</f>
        <v>8477.7999999999993</v>
      </c>
      <c r="H351" s="16">
        <f t="shared" ref="H351:I351" si="165">H352+H353</f>
        <v>6996.1</v>
      </c>
      <c r="I351" s="16">
        <f t="shared" si="165"/>
        <v>7362.6</v>
      </c>
      <c r="J351" s="3"/>
    </row>
    <row r="352" spans="1:10" s="10" customFormat="1" ht="75">
      <c r="A352" s="4" t="s">
        <v>446</v>
      </c>
      <c r="B352" s="19">
        <v>924</v>
      </c>
      <c r="C352" s="18" t="s">
        <v>50</v>
      </c>
      <c r="D352" s="18" t="s">
        <v>51</v>
      </c>
      <c r="E352" s="19" t="s">
        <v>447</v>
      </c>
      <c r="F352" s="19">
        <v>600</v>
      </c>
      <c r="G352" s="16">
        <v>7085.3</v>
      </c>
      <c r="H352" s="16">
        <v>6996.1</v>
      </c>
      <c r="I352" s="16">
        <v>7362.6</v>
      </c>
      <c r="J352" s="3"/>
    </row>
    <row r="353" spans="1:13" s="10" customFormat="1" ht="112.5">
      <c r="A353" s="4" t="s">
        <v>649</v>
      </c>
      <c r="B353" s="19">
        <v>924</v>
      </c>
      <c r="C353" s="18" t="s">
        <v>50</v>
      </c>
      <c r="D353" s="18" t="s">
        <v>51</v>
      </c>
      <c r="E353" s="19" t="s">
        <v>644</v>
      </c>
      <c r="F353" s="19">
        <v>600</v>
      </c>
      <c r="G353" s="16">
        <v>1392.5</v>
      </c>
      <c r="H353" s="16"/>
      <c r="I353" s="16"/>
      <c r="J353" s="3"/>
    </row>
    <row r="354" spans="1:13" s="10" customFormat="1" ht="18.75">
      <c r="A354" s="4" t="s">
        <v>364</v>
      </c>
      <c r="B354" s="19">
        <v>924</v>
      </c>
      <c r="C354" s="18" t="s">
        <v>50</v>
      </c>
      <c r="D354" s="18" t="s">
        <v>50</v>
      </c>
      <c r="E354" s="19"/>
      <c r="F354" s="19"/>
      <c r="G354" s="16">
        <f>SUM(G355+G374)</f>
        <v>3145.7</v>
      </c>
      <c r="H354" s="16">
        <f t="shared" ref="H354:I354" si="166">SUM(H355+H374)</f>
        <v>3168.2</v>
      </c>
      <c r="I354" s="16">
        <f t="shared" si="166"/>
        <v>3180.2</v>
      </c>
      <c r="J354" s="3"/>
    </row>
    <row r="355" spans="1:13" s="10" customFormat="1" ht="56.25">
      <c r="A355" s="4" t="s">
        <v>317</v>
      </c>
      <c r="B355" s="19">
        <v>924</v>
      </c>
      <c r="C355" s="18" t="s">
        <v>50</v>
      </c>
      <c r="D355" s="18" t="s">
        <v>50</v>
      </c>
      <c r="E355" s="19" t="s">
        <v>318</v>
      </c>
      <c r="F355" s="19"/>
      <c r="G355" s="16">
        <f>SUM(G359+G367+G371+G356)</f>
        <v>2905.7</v>
      </c>
      <c r="H355" s="16">
        <f t="shared" ref="H355:I355" si="167">SUM(H359+H367+H371+H356)</f>
        <v>2917.7</v>
      </c>
      <c r="I355" s="16">
        <f t="shared" si="167"/>
        <v>2929.7</v>
      </c>
      <c r="J355" s="3"/>
    </row>
    <row r="356" spans="1:13" s="10" customFormat="1" ht="37.5">
      <c r="A356" s="4" t="s">
        <v>320</v>
      </c>
      <c r="B356" s="19">
        <v>924</v>
      </c>
      <c r="C356" s="18" t="s">
        <v>50</v>
      </c>
      <c r="D356" s="18" t="s">
        <v>50</v>
      </c>
      <c r="E356" s="19" t="s">
        <v>321</v>
      </c>
      <c r="F356" s="19"/>
      <c r="G356" s="16">
        <f>G357</f>
        <v>0</v>
      </c>
      <c r="H356" s="16">
        <f t="shared" ref="H356:I356" si="168">H357</f>
        <v>0</v>
      </c>
      <c r="I356" s="16">
        <f t="shared" si="168"/>
        <v>0</v>
      </c>
      <c r="J356" s="3"/>
    </row>
    <row r="357" spans="1:13" s="10" customFormat="1" ht="37.5">
      <c r="A357" s="4" t="s">
        <v>360</v>
      </c>
      <c r="B357" s="19">
        <v>924</v>
      </c>
      <c r="C357" s="18" t="s">
        <v>50</v>
      </c>
      <c r="D357" s="18" t="s">
        <v>50</v>
      </c>
      <c r="E357" s="19" t="s">
        <v>355</v>
      </c>
      <c r="F357" s="19"/>
      <c r="G357" s="16">
        <f>G358</f>
        <v>0</v>
      </c>
      <c r="H357" s="16">
        <f t="shared" ref="H357:I357" si="169">H358</f>
        <v>0</v>
      </c>
      <c r="I357" s="16">
        <f t="shared" si="169"/>
        <v>0</v>
      </c>
      <c r="J357" s="3"/>
    </row>
    <row r="358" spans="1:13" s="10" customFormat="1" ht="75">
      <c r="A358" s="4" t="s">
        <v>510</v>
      </c>
      <c r="B358" s="19">
        <v>924</v>
      </c>
      <c r="C358" s="18" t="s">
        <v>50</v>
      </c>
      <c r="D358" s="18" t="s">
        <v>50</v>
      </c>
      <c r="E358" s="19" t="s">
        <v>357</v>
      </c>
      <c r="F358" s="19">
        <v>600</v>
      </c>
      <c r="G358" s="16"/>
      <c r="H358" s="16"/>
      <c r="I358" s="16"/>
      <c r="J358" s="3"/>
    </row>
    <row r="359" spans="1:13" s="10" customFormat="1" ht="37.5">
      <c r="A359" s="4" t="s">
        <v>371</v>
      </c>
      <c r="B359" s="19">
        <v>924</v>
      </c>
      <c r="C359" s="18" t="s">
        <v>50</v>
      </c>
      <c r="D359" s="18" t="s">
        <v>50</v>
      </c>
      <c r="E359" s="19" t="s">
        <v>365</v>
      </c>
      <c r="F359" s="19"/>
      <c r="G359" s="16">
        <f t="shared" ref="G359:I359" si="170">SUM(G360)</f>
        <v>2473.1</v>
      </c>
      <c r="H359" s="16">
        <f t="shared" si="170"/>
        <v>2485.1</v>
      </c>
      <c r="I359" s="16">
        <f t="shared" si="170"/>
        <v>2497.1</v>
      </c>
      <c r="J359" s="3"/>
    </row>
    <row r="360" spans="1:13" s="10" customFormat="1" ht="75">
      <c r="A360" s="4" t="s">
        <v>372</v>
      </c>
      <c r="B360" s="19">
        <v>924</v>
      </c>
      <c r="C360" s="18" t="s">
        <v>50</v>
      </c>
      <c r="D360" s="18" t="s">
        <v>50</v>
      </c>
      <c r="E360" s="19" t="s">
        <v>366</v>
      </c>
      <c r="F360" s="19"/>
      <c r="G360" s="16">
        <f>SUM(G361+G363+G364+G365+G366+G362)</f>
        <v>2473.1</v>
      </c>
      <c r="H360" s="16">
        <f t="shared" ref="H360:I360" si="171">SUM(H361+H363+H364+H365+H366+H362)</f>
        <v>2485.1</v>
      </c>
      <c r="I360" s="16">
        <f t="shared" si="171"/>
        <v>2497.1</v>
      </c>
      <c r="J360" s="3"/>
    </row>
    <row r="361" spans="1:13" s="10" customFormat="1" ht="75">
      <c r="A361" s="4" t="s">
        <v>370</v>
      </c>
      <c r="B361" s="19">
        <v>924</v>
      </c>
      <c r="C361" s="18" t="s">
        <v>50</v>
      </c>
      <c r="D361" s="18" t="s">
        <v>50</v>
      </c>
      <c r="E361" s="19" t="s">
        <v>368</v>
      </c>
      <c r="F361" s="19">
        <v>200</v>
      </c>
      <c r="G361" s="16">
        <v>1593.5</v>
      </c>
      <c r="H361" s="16">
        <v>1593.5</v>
      </c>
      <c r="I361" s="16">
        <v>1593.5</v>
      </c>
      <c r="J361" s="3"/>
    </row>
    <row r="362" spans="1:13" s="10" customFormat="1" ht="56.25">
      <c r="A362" s="75" t="s">
        <v>650</v>
      </c>
      <c r="B362" s="19">
        <v>924</v>
      </c>
      <c r="C362" s="18" t="s">
        <v>50</v>
      </c>
      <c r="D362" s="18" t="s">
        <v>50</v>
      </c>
      <c r="E362" s="19" t="s">
        <v>368</v>
      </c>
      <c r="F362" s="19">
        <v>300</v>
      </c>
      <c r="G362" s="16">
        <v>300</v>
      </c>
      <c r="H362" s="16">
        <v>312</v>
      </c>
      <c r="I362" s="16">
        <v>324</v>
      </c>
      <c r="J362" s="3"/>
    </row>
    <row r="363" spans="1:13" s="10" customFormat="1" ht="37.5">
      <c r="A363" s="60" t="s">
        <v>369</v>
      </c>
      <c r="B363" s="19">
        <v>924</v>
      </c>
      <c r="C363" s="18" t="s">
        <v>50</v>
      </c>
      <c r="D363" s="18" t="s">
        <v>50</v>
      </c>
      <c r="E363" s="19" t="s">
        <v>367</v>
      </c>
      <c r="F363" s="19">
        <v>300</v>
      </c>
      <c r="G363" s="16"/>
      <c r="H363" s="16"/>
      <c r="I363" s="16"/>
      <c r="J363" s="3"/>
    </row>
    <row r="364" spans="1:13" s="10" customFormat="1" ht="112.5">
      <c r="A364" s="59" t="s">
        <v>451</v>
      </c>
      <c r="B364" s="19">
        <v>924</v>
      </c>
      <c r="C364" s="18" t="s">
        <v>50</v>
      </c>
      <c r="D364" s="18" t="s">
        <v>50</v>
      </c>
      <c r="E364" s="19" t="s">
        <v>448</v>
      </c>
      <c r="F364" s="19">
        <v>100</v>
      </c>
      <c r="G364" s="16">
        <v>123.2</v>
      </c>
      <c r="H364" s="16">
        <v>123.2</v>
      </c>
      <c r="I364" s="16">
        <v>123.2</v>
      </c>
      <c r="J364" s="3"/>
      <c r="K364" s="3"/>
      <c r="L364" s="3"/>
      <c r="M364" s="3"/>
    </row>
    <row r="365" spans="1:13" s="10" customFormat="1" ht="75">
      <c r="A365" s="36" t="s">
        <v>450</v>
      </c>
      <c r="B365" s="19">
        <v>924</v>
      </c>
      <c r="C365" s="18" t="s">
        <v>50</v>
      </c>
      <c r="D365" s="18" t="s">
        <v>50</v>
      </c>
      <c r="E365" s="19" t="s">
        <v>448</v>
      </c>
      <c r="F365" s="19">
        <v>200</v>
      </c>
      <c r="G365" s="16">
        <v>383.2</v>
      </c>
      <c r="H365" s="16">
        <v>383.2</v>
      </c>
      <c r="I365" s="16">
        <v>383.2</v>
      </c>
      <c r="J365" s="3"/>
    </row>
    <row r="366" spans="1:13" s="10" customFormat="1" ht="56.25">
      <c r="A366" s="60" t="s">
        <v>449</v>
      </c>
      <c r="B366" s="38">
        <v>924</v>
      </c>
      <c r="C366" s="37" t="s">
        <v>50</v>
      </c>
      <c r="D366" s="37" t="s">
        <v>50</v>
      </c>
      <c r="E366" s="38" t="s">
        <v>448</v>
      </c>
      <c r="F366" s="38">
        <v>300</v>
      </c>
      <c r="G366" s="82">
        <v>73.2</v>
      </c>
      <c r="H366" s="82">
        <v>73.2</v>
      </c>
      <c r="I366" s="82">
        <v>73.2</v>
      </c>
      <c r="J366" s="3"/>
    </row>
    <row r="367" spans="1:13" s="10" customFormat="1" ht="18.75">
      <c r="A367" s="4" t="s">
        <v>409</v>
      </c>
      <c r="B367" s="38">
        <v>924</v>
      </c>
      <c r="C367" s="37" t="s">
        <v>50</v>
      </c>
      <c r="D367" s="37" t="s">
        <v>50</v>
      </c>
      <c r="E367" s="19" t="s">
        <v>407</v>
      </c>
      <c r="F367" s="19"/>
      <c r="G367" s="16">
        <f>G368</f>
        <v>403.5</v>
      </c>
      <c r="H367" s="16">
        <f t="shared" ref="H367:I367" si="172">H368</f>
        <v>403.5</v>
      </c>
      <c r="I367" s="16">
        <f t="shared" si="172"/>
        <v>403.5</v>
      </c>
      <c r="J367" s="3"/>
    </row>
    <row r="368" spans="1:13" s="10" customFormat="1" ht="37.5">
      <c r="A368" s="4" t="s">
        <v>410</v>
      </c>
      <c r="B368" s="38">
        <v>924</v>
      </c>
      <c r="C368" s="37" t="s">
        <v>50</v>
      </c>
      <c r="D368" s="37" t="s">
        <v>50</v>
      </c>
      <c r="E368" s="19" t="s">
        <v>408</v>
      </c>
      <c r="F368" s="19"/>
      <c r="G368" s="16">
        <f>G369+G370</f>
        <v>403.5</v>
      </c>
      <c r="H368" s="16">
        <f t="shared" ref="H368:I368" si="173">H369+H370</f>
        <v>403.5</v>
      </c>
      <c r="I368" s="16">
        <f t="shared" si="173"/>
        <v>403.5</v>
      </c>
      <c r="J368" s="3"/>
    </row>
    <row r="369" spans="1:10" s="10" customFormat="1" ht="56.25">
      <c r="A369" s="36" t="s">
        <v>453</v>
      </c>
      <c r="B369" s="19">
        <v>924</v>
      </c>
      <c r="C369" s="18" t="s">
        <v>50</v>
      </c>
      <c r="D369" s="18" t="s">
        <v>50</v>
      </c>
      <c r="E369" s="19" t="s">
        <v>452</v>
      </c>
      <c r="F369" s="19">
        <v>200</v>
      </c>
      <c r="G369" s="16">
        <v>338.5</v>
      </c>
      <c r="H369" s="16">
        <v>338.5</v>
      </c>
      <c r="I369" s="16">
        <v>338.5</v>
      </c>
      <c r="J369" s="3"/>
    </row>
    <row r="370" spans="1:10" s="10" customFormat="1" ht="75">
      <c r="A370" s="36" t="s">
        <v>455</v>
      </c>
      <c r="B370" s="19">
        <v>924</v>
      </c>
      <c r="C370" s="18" t="s">
        <v>50</v>
      </c>
      <c r="D370" s="18" t="s">
        <v>50</v>
      </c>
      <c r="E370" s="19" t="s">
        <v>454</v>
      </c>
      <c r="F370" s="19">
        <v>200</v>
      </c>
      <c r="G370" s="16">
        <v>65</v>
      </c>
      <c r="H370" s="16">
        <v>65</v>
      </c>
      <c r="I370" s="16">
        <v>65</v>
      </c>
      <c r="J370" s="3"/>
    </row>
    <row r="371" spans="1:10" s="10" customFormat="1" ht="37.5">
      <c r="A371" s="4" t="s">
        <v>411</v>
      </c>
      <c r="B371" s="19">
        <v>924</v>
      </c>
      <c r="C371" s="18" t="s">
        <v>50</v>
      </c>
      <c r="D371" s="18" t="s">
        <v>50</v>
      </c>
      <c r="E371" s="19" t="s">
        <v>413</v>
      </c>
      <c r="F371" s="19"/>
      <c r="G371" s="16">
        <f>G372</f>
        <v>29.1</v>
      </c>
      <c r="H371" s="16">
        <f t="shared" ref="H371:I372" si="174">H372</f>
        <v>29.1</v>
      </c>
      <c r="I371" s="16">
        <f t="shared" si="174"/>
        <v>29.1</v>
      </c>
      <c r="J371" s="3"/>
    </row>
    <row r="372" spans="1:10" s="10" customFormat="1" ht="56.25">
      <c r="A372" s="4" t="s">
        <v>412</v>
      </c>
      <c r="B372" s="19">
        <v>924</v>
      </c>
      <c r="C372" s="18" t="s">
        <v>50</v>
      </c>
      <c r="D372" s="18" t="s">
        <v>50</v>
      </c>
      <c r="E372" s="19" t="s">
        <v>414</v>
      </c>
      <c r="F372" s="19"/>
      <c r="G372" s="16">
        <f>G373</f>
        <v>29.1</v>
      </c>
      <c r="H372" s="16">
        <f t="shared" si="174"/>
        <v>29.1</v>
      </c>
      <c r="I372" s="16">
        <f t="shared" si="174"/>
        <v>29.1</v>
      </c>
      <c r="J372" s="3"/>
    </row>
    <row r="373" spans="1:10" s="10" customFormat="1" ht="75">
      <c r="A373" s="36" t="s">
        <v>457</v>
      </c>
      <c r="B373" s="19">
        <v>924</v>
      </c>
      <c r="C373" s="18" t="s">
        <v>50</v>
      </c>
      <c r="D373" s="18" t="s">
        <v>50</v>
      </c>
      <c r="E373" s="19" t="s">
        <v>456</v>
      </c>
      <c r="F373" s="19">
        <v>200</v>
      </c>
      <c r="G373" s="16">
        <v>29.1</v>
      </c>
      <c r="H373" s="16">
        <v>29.1</v>
      </c>
      <c r="I373" s="16">
        <v>29.1</v>
      </c>
      <c r="J373" s="3"/>
    </row>
    <row r="374" spans="1:10" s="10" customFormat="1" ht="75">
      <c r="A374" s="36" t="s">
        <v>485</v>
      </c>
      <c r="B374" s="19">
        <v>924</v>
      </c>
      <c r="C374" s="18" t="s">
        <v>50</v>
      </c>
      <c r="D374" s="18" t="s">
        <v>50</v>
      </c>
      <c r="E374" s="19" t="s">
        <v>479</v>
      </c>
      <c r="F374" s="19"/>
      <c r="G374" s="16">
        <f>G375</f>
        <v>240</v>
      </c>
      <c r="H374" s="16">
        <f t="shared" ref="H374:I374" si="175">H375</f>
        <v>250.5</v>
      </c>
      <c r="I374" s="16">
        <f t="shared" si="175"/>
        <v>250.5</v>
      </c>
      <c r="J374" s="3"/>
    </row>
    <row r="375" spans="1:10" s="10" customFormat="1" ht="56.25">
      <c r="A375" s="4" t="s">
        <v>486</v>
      </c>
      <c r="B375" s="19">
        <v>924</v>
      </c>
      <c r="C375" s="18" t="s">
        <v>50</v>
      </c>
      <c r="D375" s="18" t="s">
        <v>50</v>
      </c>
      <c r="E375" s="19" t="s">
        <v>480</v>
      </c>
      <c r="F375" s="19"/>
      <c r="G375" s="16">
        <f>G376+G378+G380</f>
        <v>240</v>
      </c>
      <c r="H375" s="16">
        <f t="shared" ref="H375:I375" si="176">H376+H378+H380</f>
        <v>250.5</v>
      </c>
      <c r="I375" s="16">
        <f t="shared" si="176"/>
        <v>250.5</v>
      </c>
      <c r="J375" s="3"/>
    </row>
    <row r="376" spans="1:10" s="10" customFormat="1" ht="56.25">
      <c r="A376" s="4" t="s">
        <v>495</v>
      </c>
      <c r="B376" s="19">
        <v>924</v>
      </c>
      <c r="C376" s="18" t="s">
        <v>50</v>
      </c>
      <c r="D376" s="18" t="s">
        <v>50</v>
      </c>
      <c r="E376" s="19" t="s">
        <v>481</v>
      </c>
      <c r="F376" s="19"/>
      <c r="G376" s="16">
        <f>G377</f>
        <v>200</v>
      </c>
      <c r="H376" s="16">
        <f t="shared" ref="H376:I376" si="177">H377</f>
        <v>205</v>
      </c>
      <c r="I376" s="16">
        <f t="shared" si="177"/>
        <v>205</v>
      </c>
      <c r="J376" s="3"/>
    </row>
    <row r="377" spans="1:10" s="10" customFormat="1" ht="206.25">
      <c r="A377" s="36" t="s">
        <v>494</v>
      </c>
      <c r="B377" s="19">
        <v>924</v>
      </c>
      <c r="C377" s="18" t="s">
        <v>50</v>
      </c>
      <c r="D377" s="18" t="s">
        <v>50</v>
      </c>
      <c r="E377" s="19" t="s">
        <v>484</v>
      </c>
      <c r="F377" s="19">
        <v>100</v>
      </c>
      <c r="G377" s="16">
        <v>200</v>
      </c>
      <c r="H377" s="16">
        <v>205</v>
      </c>
      <c r="I377" s="16">
        <v>205</v>
      </c>
      <c r="J377" s="3"/>
    </row>
    <row r="378" spans="1:10" s="10" customFormat="1" ht="56.25">
      <c r="A378" s="4" t="s">
        <v>493</v>
      </c>
      <c r="B378" s="19">
        <v>924</v>
      </c>
      <c r="C378" s="18" t="s">
        <v>50</v>
      </c>
      <c r="D378" s="18" t="s">
        <v>50</v>
      </c>
      <c r="E378" s="19" t="s">
        <v>482</v>
      </c>
      <c r="F378" s="19"/>
      <c r="G378" s="16">
        <f>G379</f>
        <v>5</v>
      </c>
      <c r="H378" s="16">
        <f t="shared" ref="H378:I378" si="178">H379</f>
        <v>5.5</v>
      </c>
      <c r="I378" s="16">
        <f t="shared" si="178"/>
        <v>5.5</v>
      </c>
      <c r="J378" s="3"/>
    </row>
    <row r="379" spans="1:10" s="10" customFormat="1" ht="75">
      <c r="A379" s="36" t="s">
        <v>488</v>
      </c>
      <c r="B379" s="19">
        <v>924</v>
      </c>
      <c r="C379" s="18" t="s">
        <v>50</v>
      </c>
      <c r="D379" s="18" t="s">
        <v>50</v>
      </c>
      <c r="E379" s="19" t="s">
        <v>487</v>
      </c>
      <c r="F379" s="19">
        <v>200</v>
      </c>
      <c r="G379" s="16">
        <v>5</v>
      </c>
      <c r="H379" s="16">
        <v>5.5</v>
      </c>
      <c r="I379" s="16">
        <v>5.5</v>
      </c>
      <c r="J379" s="3"/>
    </row>
    <row r="380" spans="1:10" s="10" customFormat="1" ht="56.25">
      <c r="A380" s="4" t="s">
        <v>528</v>
      </c>
      <c r="B380" s="19">
        <v>924</v>
      </c>
      <c r="C380" s="18" t="s">
        <v>50</v>
      </c>
      <c r="D380" s="18" t="s">
        <v>50</v>
      </c>
      <c r="E380" s="19" t="s">
        <v>483</v>
      </c>
      <c r="F380" s="19"/>
      <c r="G380" s="16">
        <f>G381</f>
        <v>35</v>
      </c>
      <c r="H380" s="16">
        <f t="shared" ref="H380:I380" si="179">H381</f>
        <v>40</v>
      </c>
      <c r="I380" s="16">
        <f t="shared" si="179"/>
        <v>40</v>
      </c>
      <c r="J380" s="3"/>
    </row>
    <row r="381" spans="1:10" s="10" customFormat="1" ht="75">
      <c r="A381" s="36" t="s">
        <v>490</v>
      </c>
      <c r="B381" s="19">
        <v>924</v>
      </c>
      <c r="C381" s="18" t="s">
        <v>50</v>
      </c>
      <c r="D381" s="18" t="s">
        <v>50</v>
      </c>
      <c r="E381" s="19" t="s">
        <v>489</v>
      </c>
      <c r="F381" s="19">
        <v>200</v>
      </c>
      <c r="G381" s="16">
        <v>35</v>
      </c>
      <c r="H381" s="16">
        <v>40</v>
      </c>
      <c r="I381" s="16">
        <v>40</v>
      </c>
      <c r="J381" s="3"/>
    </row>
    <row r="382" spans="1:10" s="10" customFormat="1" ht="18.75">
      <c r="A382" s="36" t="s">
        <v>458</v>
      </c>
      <c r="B382" s="19">
        <v>924</v>
      </c>
      <c r="C382" s="18" t="s">
        <v>50</v>
      </c>
      <c r="D382" s="18" t="s">
        <v>150</v>
      </c>
      <c r="E382" s="19"/>
      <c r="F382" s="19"/>
      <c r="G382" s="16">
        <f>G383</f>
        <v>12114</v>
      </c>
      <c r="H382" s="16">
        <f t="shared" ref="H382:I388" si="180">H383</f>
        <v>12397.6</v>
      </c>
      <c r="I382" s="16">
        <f t="shared" si="180"/>
        <v>12683.400000000001</v>
      </c>
      <c r="J382" s="3"/>
    </row>
    <row r="383" spans="1:10" s="10" customFormat="1" ht="56.25">
      <c r="A383" s="4" t="s">
        <v>317</v>
      </c>
      <c r="B383" s="19">
        <v>924</v>
      </c>
      <c r="C383" s="18" t="s">
        <v>50</v>
      </c>
      <c r="D383" s="18" t="s">
        <v>150</v>
      </c>
      <c r="E383" s="19" t="s">
        <v>318</v>
      </c>
      <c r="F383" s="19"/>
      <c r="G383" s="16">
        <f>G388+G384</f>
        <v>12114</v>
      </c>
      <c r="H383" s="16">
        <f t="shared" ref="H383:I383" si="181">H388+H384</f>
        <v>12397.6</v>
      </c>
      <c r="I383" s="16">
        <f t="shared" si="181"/>
        <v>12683.400000000001</v>
      </c>
      <c r="J383" s="3"/>
    </row>
    <row r="384" spans="1:10" s="10" customFormat="1" ht="37.5">
      <c r="A384" s="4" t="s">
        <v>416</v>
      </c>
      <c r="B384" s="19">
        <v>924</v>
      </c>
      <c r="C384" s="18" t="s">
        <v>50</v>
      </c>
      <c r="D384" s="18" t="s">
        <v>150</v>
      </c>
      <c r="E384" s="19" t="s">
        <v>415</v>
      </c>
      <c r="F384" s="19"/>
      <c r="G384" s="16">
        <f>G385</f>
        <v>8396.2000000000007</v>
      </c>
      <c r="H384" s="16">
        <f t="shared" ref="H384:I384" si="182">H385</f>
        <v>8582.5</v>
      </c>
      <c r="I384" s="16">
        <f t="shared" si="182"/>
        <v>8774.7000000000007</v>
      </c>
      <c r="J384" s="3"/>
    </row>
    <row r="385" spans="1:12" s="10" customFormat="1" ht="56.25">
      <c r="A385" s="4" t="s">
        <v>565</v>
      </c>
      <c r="B385" s="19">
        <v>924</v>
      </c>
      <c r="C385" s="18" t="s">
        <v>50</v>
      </c>
      <c r="D385" s="18" t="s">
        <v>150</v>
      </c>
      <c r="E385" s="19" t="s">
        <v>417</v>
      </c>
      <c r="F385" s="19"/>
      <c r="G385" s="16">
        <f>G386+G387</f>
        <v>8396.2000000000007</v>
      </c>
      <c r="H385" s="16">
        <f t="shared" ref="H385:I385" si="183">H386+H387</f>
        <v>8582.5</v>
      </c>
      <c r="I385" s="16">
        <f t="shared" si="183"/>
        <v>8774.7000000000007</v>
      </c>
      <c r="J385" s="3"/>
    </row>
    <row r="386" spans="1:12" s="10" customFormat="1" ht="131.25">
      <c r="A386" s="36" t="s">
        <v>61</v>
      </c>
      <c r="B386" s="19">
        <v>924</v>
      </c>
      <c r="C386" s="18" t="s">
        <v>50</v>
      </c>
      <c r="D386" s="18" t="s">
        <v>150</v>
      </c>
      <c r="E386" s="19" t="s">
        <v>463</v>
      </c>
      <c r="F386" s="19">
        <v>100</v>
      </c>
      <c r="G386" s="16">
        <v>7912.2</v>
      </c>
      <c r="H386" s="16">
        <v>7969.1</v>
      </c>
      <c r="I386" s="16">
        <v>8025.6</v>
      </c>
      <c r="J386" s="3"/>
    </row>
    <row r="387" spans="1:12" s="10" customFormat="1" ht="93.75">
      <c r="A387" s="36" t="s">
        <v>464</v>
      </c>
      <c r="B387" s="19">
        <v>924</v>
      </c>
      <c r="C387" s="18" t="s">
        <v>50</v>
      </c>
      <c r="D387" s="18" t="s">
        <v>150</v>
      </c>
      <c r="E387" s="19" t="s">
        <v>463</v>
      </c>
      <c r="F387" s="19">
        <v>200</v>
      </c>
      <c r="G387" s="16">
        <v>484</v>
      </c>
      <c r="H387" s="16">
        <v>613.4</v>
      </c>
      <c r="I387" s="16">
        <v>749.1</v>
      </c>
      <c r="J387" s="3"/>
    </row>
    <row r="388" spans="1:12" s="10" customFormat="1" ht="37.5">
      <c r="A388" s="4" t="s">
        <v>419</v>
      </c>
      <c r="B388" s="19">
        <v>924</v>
      </c>
      <c r="C388" s="18" t="s">
        <v>50</v>
      </c>
      <c r="D388" s="18" t="s">
        <v>150</v>
      </c>
      <c r="E388" s="19" t="s">
        <v>418</v>
      </c>
      <c r="F388" s="19"/>
      <c r="G388" s="16">
        <f>G389</f>
        <v>3717.7999999999997</v>
      </c>
      <c r="H388" s="16">
        <f t="shared" si="180"/>
        <v>3815.1000000000004</v>
      </c>
      <c r="I388" s="16">
        <f t="shared" si="180"/>
        <v>3908.7000000000003</v>
      </c>
      <c r="J388" s="3"/>
    </row>
    <row r="389" spans="1:12" s="10" customFormat="1" ht="37.5">
      <c r="A389" s="4" t="s">
        <v>420</v>
      </c>
      <c r="B389" s="19">
        <v>924</v>
      </c>
      <c r="C389" s="18" t="s">
        <v>50</v>
      </c>
      <c r="D389" s="18" t="s">
        <v>150</v>
      </c>
      <c r="E389" s="19" t="s">
        <v>421</v>
      </c>
      <c r="F389" s="19"/>
      <c r="G389" s="16">
        <f>G390+G391+G392</f>
        <v>3717.7999999999997</v>
      </c>
      <c r="H389" s="16">
        <f t="shared" ref="H389:I389" si="184">H390+H391+H392</f>
        <v>3815.1000000000004</v>
      </c>
      <c r="I389" s="16">
        <f t="shared" si="184"/>
        <v>3908.7000000000003</v>
      </c>
      <c r="J389" s="3"/>
    </row>
    <row r="390" spans="1:12" s="10" customFormat="1" ht="112.5">
      <c r="A390" s="36" t="s">
        <v>460</v>
      </c>
      <c r="B390" s="19">
        <v>924</v>
      </c>
      <c r="C390" s="18" t="s">
        <v>50</v>
      </c>
      <c r="D390" s="18" t="s">
        <v>150</v>
      </c>
      <c r="E390" s="19" t="s">
        <v>459</v>
      </c>
      <c r="F390" s="19">
        <v>100</v>
      </c>
      <c r="G390" s="16">
        <v>1878.1</v>
      </c>
      <c r="H390" s="16">
        <v>1891.9</v>
      </c>
      <c r="I390" s="16">
        <v>1965.5</v>
      </c>
      <c r="J390" s="3"/>
      <c r="K390" s="3"/>
      <c r="L390" s="3"/>
    </row>
    <row r="391" spans="1:12" s="10" customFormat="1" ht="93.75">
      <c r="A391" s="36" t="s">
        <v>461</v>
      </c>
      <c r="B391" s="19">
        <v>924</v>
      </c>
      <c r="C391" s="18" t="s">
        <v>50</v>
      </c>
      <c r="D391" s="18" t="s">
        <v>150</v>
      </c>
      <c r="E391" s="19" t="s">
        <v>459</v>
      </c>
      <c r="F391" s="19">
        <v>200</v>
      </c>
      <c r="G391" s="16">
        <v>1836.1</v>
      </c>
      <c r="H391" s="16">
        <v>1919.9</v>
      </c>
      <c r="I391" s="16">
        <v>1939.9</v>
      </c>
      <c r="J391" s="3"/>
    </row>
    <row r="392" spans="1:12" s="10" customFormat="1" ht="37.5">
      <c r="A392" s="36" t="s">
        <v>462</v>
      </c>
      <c r="B392" s="19">
        <v>924</v>
      </c>
      <c r="C392" s="18" t="s">
        <v>50</v>
      </c>
      <c r="D392" s="18" t="s">
        <v>150</v>
      </c>
      <c r="E392" s="19" t="s">
        <v>459</v>
      </c>
      <c r="F392" s="19">
        <v>800</v>
      </c>
      <c r="G392" s="16">
        <v>3.6</v>
      </c>
      <c r="H392" s="16">
        <v>3.3</v>
      </c>
      <c r="I392" s="16">
        <v>3.3</v>
      </c>
      <c r="J392" s="3"/>
    </row>
    <row r="393" spans="1:12" s="10" customFormat="1" ht="18.75">
      <c r="A393" s="4" t="s">
        <v>214</v>
      </c>
      <c r="B393" s="19">
        <v>924</v>
      </c>
      <c r="C393" s="18" t="s">
        <v>215</v>
      </c>
      <c r="D393" s="18"/>
      <c r="E393" s="19"/>
      <c r="F393" s="19"/>
      <c r="G393" s="16">
        <f>G394</f>
        <v>22551.8</v>
      </c>
      <c r="H393" s="16">
        <f t="shared" ref="H393:I393" si="185">H394</f>
        <v>24202</v>
      </c>
      <c r="I393" s="16">
        <f t="shared" si="185"/>
        <v>24973</v>
      </c>
      <c r="J393" s="3"/>
    </row>
    <row r="394" spans="1:12" s="10" customFormat="1" ht="18.75">
      <c r="A394" s="4" t="s">
        <v>373</v>
      </c>
      <c r="B394" s="19">
        <v>924</v>
      </c>
      <c r="C394" s="18" t="s">
        <v>215</v>
      </c>
      <c r="D394" s="18" t="s">
        <v>123</v>
      </c>
      <c r="E394" s="19"/>
      <c r="F394" s="19"/>
      <c r="G394" s="16">
        <f>G395</f>
        <v>22551.8</v>
      </c>
      <c r="H394" s="16">
        <f t="shared" ref="H394:I394" si="186">H395</f>
        <v>24202</v>
      </c>
      <c r="I394" s="16">
        <f t="shared" si="186"/>
        <v>24973</v>
      </c>
      <c r="J394" s="3"/>
    </row>
    <row r="395" spans="1:12" s="10" customFormat="1" ht="56.25">
      <c r="A395" s="4" t="s">
        <v>317</v>
      </c>
      <c r="B395" s="19">
        <v>924</v>
      </c>
      <c r="C395" s="18" t="s">
        <v>215</v>
      </c>
      <c r="D395" s="18" t="s">
        <v>123</v>
      </c>
      <c r="E395" s="19" t="s">
        <v>318</v>
      </c>
      <c r="F395" s="19"/>
      <c r="G395" s="16">
        <f>G396</f>
        <v>22551.8</v>
      </c>
      <c r="H395" s="16">
        <f t="shared" ref="H395:I395" si="187">H396</f>
        <v>24202</v>
      </c>
      <c r="I395" s="16">
        <f t="shared" si="187"/>
        <v>24973</v>
      </c>
      <c r="J395" s="3"/>
    </row>
    <row r="396" spans="1:12" s="10" customFormat="1" ht="37.5">
      <c r="A396" s="4" t="s">
        <v>323</v>
      </c>
      <c r="B396" s="19">
        <v>924</v>
      </c>
      <c r="C396" s="18" t="s">
        <v>215</v>
      </c>
      <c r="D396" s="18" t="s">
        <v>123</v>
      </c>
      <c r="E396" s="19" t="s">
        <v>319</v>
      </c>
      <c r="F396" s="19"/>
      <c r="G396" s="16">
        <f>SUM(G397+G399+G401+G403+G405)</f>
        <v>22551.8</v>
      </c>
      <c r="H396" s="16">
        <f t="shared" ref="H396:I396" si="188">SUM(H397+H399+H401+H403+H405)</f>
        <v>24202</v>
      </c>
      <c r="I396" s="16">
        <f t="shared" si="188"/>
        <v>24973</v>
      </c>
      <c r="J396" s="3"/>
    </row>
    <row r="397" spans="1:12" s="10" customFormat="1" ht="93.75">
      <c r="A397" s="4" t="s">
        <v>382</v>
      </c>
      <c r="B397" s="19">
        <v>924</v>
      </c>
      <c r="C397" s="18" t="s">
        <v>215</v>
      </c>
      <c r="D397" s="18" t="s">
        <v>123</v>
      </c>
      <c r="E397" s="19" t="s">
        <v>374</v>
      </c>
      <c r="F397" s="19"/>
      <c r="G397" s="16">
        <f>SUM(G398)</f>
        <v>292.89999999999998</v>
      </c>
      <c r="H397" s="16">
        <f t="shared" ref="H397:I397" si="189">SUM(H398)</f>
        <v>155.80000000000001</v>
      </c>
      <c r="I397" s="16">
        <f t="shared" si="189"/>
        <v>304.60000000000002</v>
      </c>
      <c r="J397" s="3"/>
    </row>
    <row r="398" spans="1:12" s="10" customFormat="1" ht="75">
      <c r="A398" s="4" t="s">
        <v>391</v>
      </c>
      <c r="B398" s="19">
        <v>924</v>
      </c>
      <c r="C398" s="18" t="s">
        <v>215</v>
      </c>
      <c r="D398" s="18" t="s">
        <v>123</v>
      </c>
      <c r="E398" s="19" t="s">
        <v>378</v>
      </c>
      <c r="F398" s="19">
        <v>300</v>
      </c>
      <c r="G398" s="16">
        <v>292.89999999999998</v>
      </c>
      <c r="H398" s="16">
        <v>155.80000000000001</v>
      </c>
      <c r="I398" s="16">
        <v>304.60000000000002</v>
      </c>
      <c r="J398" s="3"/>
    </row>
    <row r="399" spans="1:12" s="10" customFormat="1" ht="56.25">
      <c r="A399" s="8" t="s">
        <v>383</v>
      </c>
      <c r="B399" s="19">
        <v>924</v>
      </c>
      <c r="C399" s="18" t="s">
        <v>215</v>
      </c>
      <c r="D399" s="18" t="s">
        <v>123</v>
      </c>
      <c r="E399" s="19" t="s">
        <v>375</v>
      </c>
      <c r="F399" s="19"/>
      <c r="G399" s="16">
        <f>SUM(G400)</f>
        <v>6624.9</v>
      </c>
      <c r="H399" s="16">
        <f t="shared" ref="H399:I399" si="190">SUM(H400)</f>
        <v>7293.8</v>
      </c>
      <c r="I399" s="16">
        <f t="shared" si="190"/>
        <v>7252</v>
      </c>
      <c r="J399" s="3"/>
    </row>
    <row r="400" spans="1:12" s="10" customFormat="1" ht="56.25">
      <c r="A400" s="32" t="s">
        <v>390</v>
      </c>
      <c r="B400" s="19">
        <v>924</v>
      </c>
      <c r="C400" s="18" t="s">
        <v>215</v>
      </c>
      <c r="D400" s="18" t="s">
        <v>123</v>
      </c>
      <c r="E400" s="19" t="s">
        <v>379</v>
      </c>
      <c r="F400" s="19">
        <v>300</v>
      </c>
      <c r="G400" s="16">
        <v>6624.9</v>
      </c>
      <c r="H400" s="16">
        <v>7293.8</v>
      </c>
      <c r="I400" s="16">
        <v>7252</v>
      </c>
      <c r="J400" s="3"/>
    </row>
    <row r="401" spans="1:10" s="10" customFormat="1" ht="56.25">
      <c r="A401" s="8" t="s">
        <v>384</v>
      </c>
      <c r="B401" s="19">
        <v>924</v>
      </c>
      <c r="C401" s="18" t="s">
        <v>215</v>
      </c>
      <c r="D401" s="18" t="s">
        <v>123</v>
      </c>
      <c r="E401" s="19" t="s">
        <v>376</v>
      </c>
      <c r="F401" s="19"/>
      <c r="G401" s="16">
        <f>G402</f>
        <v>7393.1</v>
      </c>
      <c r="H401" s="16">
        <f t="shared" ref="H401:I401" si="191">H402</f>
        <v>7688.8</v>
      </c>
      <c r="I401" s="16">
        <f t="shared" si="191"/>
        <v>7996.4</v>
      </c>
      <c r="J401" s="3"/>
    </row>
    <row r="402" spans="1:10" s="10" customFormat="1" ht="56.25">
      <c r="A402" s="32" t="s">
        <v>389</v>
      </c>
      <c r="B402" s="19">
        <v>924</v>
      </c>
      <c r="C402" s="18" t="s">
        <v>215</v>
      </c>
      <c r="D402" s="18" t="s">
        <v>123</v>
      </c>
      <c r="E402" s="19" t="s">
        <v>380</v>
      </c>
      <c r="F402" s="19">
        <v>300</v>
      </c>
      <c r="G402" s="16">
        <v>7393.1</v>
      </c>
      <c r="H402" s="16">
        <v>7688.8</v>
      </c>
      <c r="I402" s="16">
        <v>7996.4</v>
      </c>
      <c r="J402" s="3"/>
    </row>
    <row r="403" spans="1:10" s="10" customFormat="1" ht="75">
      <c r="A403" s="8" t="s">
        <v>385</v>
      </c>
      <c r="B403" s="19">
        <v>924</v>
      </c>
      <c r="C403" s="18" t="s">
        <v>215</v>
      </c>
      <c r="D403" s="18" t="s">
        <v>123</v>
      </c>
      <c r="E403" s="19" t="s">
        <v>377</v>
      </c>
      <c r="F403" s="19"/>
      <c r="G403" s="16">
        <f>G404</f>
        <v>8088.9</v>
      </c>
      <c r="H403" s="16">
        <f t="shared" ref="H403:I403" si="192">H404</f>
        <v>8911.6</v>
      </c>
      <c r="I403" s="16">
        <f t="shared" si="192"/>
        <v>9268</v>
      </c>
      <c r="J403" s="3"/>
    </row>
    <row r="404" spans="1:10" s="10" customFormat="1" ht="112.5">
      <c r="A404" s="4" t="s">
        <v>388</v>
      </c>
      <c r="B404" s="19">
        <v>924</v>
      </c>
      <c r="C404" s="18" t="s">
        <v>215</v>
      </c>
      <c r="D404" s="18" t="s">
        <v>123</v>
      </c>
      <c r="E404" s="19" t="s">
        <v>381</v>
      </c>
      <c r="F404" s="19">
        <v>100</v>
      </c>
      <c r="G404" s="16">
        <v>8088.9</v>
      </c>
      <c r="H404" s="16">
        <v>8911.6</v>
      </c>
      <c r="I404" s="16">
        <v>9268</v>
      </c>
      <c r="J404" s="3"/>
    </row>
    <row r="405" spans="1:10" s="10" customFormat="1" ht="37.5">
      <c r="A405" s="8" t="s">
        <v>526</v>
      </c>
      <c r="B405" s="19">
        <v>924</v>
      </c>
      <c r="C405" s="18" t="s">
        <v>215</v>
      </c>
      <c r="D405" s="18" t="s">
        <v>123</v>
      </c>
      <c r="E405" s="19" t="s">
        <v>392</v>
      </c>
      <c r="F405" s="19"/>
      <c r="G405" s="16">
        <f>G406</f>
        <v>152</v>
      </c>
      <c r="H405" s="16">
        <f t="shared" ref="H405:I405" si="193">H406</f>
        <v>152</v>
      </c>
      <c r="I405" s="16">
        <f t="shared" si="193"/>
        <v>152</v>
      </c>
      <c r="J405" s="3"/>
    </row>
    <row r="406" spans="1:10" s="10" customFormat="1" ht="75">
      <c r="A406" s="32" t="s">
        <v>386</v>
      </c>
      <c r="B406" s="19">
        <v>924</v>
      </c>
      <c r="C406" s="18" t="s">
        <v>215</v>
      </c>
      <c r="D406" s="18" t="s">
        <v>123</v>
      </c>
      <c r="E406" s="19" t="s">
        <v>387</v>
      </c>
      <c r="F406" s="19">
        <v>300</v>
      </c>
      <c r="G406" s="16">
        <v>152</v>
      </c>
      <c r="H406" s="16">
        <v>152</v>
      </c>
      <c r="I406" s="16">
        <v>152</v>
      </c>
      <c r="J406" s="3"/>
    </row>
    <row r="407" spans="1:10" s="10" customFormat="1" ht="18.75">
      <c r="A407" s="32" t="s">
        <v>466</v>
      </c>
      <c r="B407" s="19">
        <v>924</v>
      </c>
      <c r="C407" s="18" t="s">
        <v>19</v>
      </c>
      <c r="D407" s="18"/>
      <c r="E407" s="19"/>
      <c r="F407" s="19"/>
      <c r="G407" s="16">
        <f>G408</f>
        <v>8899.5</v>
      </c>
      <c r="H407" s="16">
        <f t="shared" ref="H407:I407" si="194">H408</f>
        <v>9280</v>
      </c>
      <c r="I407" s="16">
        <f t="shared" si="194"/>
        <v>9570</v>
      </c>
      <c r="J407" s="3"/>
    </row>
    <row r="408" spans="1:10" s="10" customFormat="1" ht="18.75">
      <c r="A408" s="32" t="s">
        <v>467</v>
      </c>
      <c r="B408" s="19">
        <v>924</v>
      </c>
      <c r="C408" s="18" t="s">
        <v>19</v>
      </c>
      <c r="D408" s="18" t="s">
        <v>179</v>
      </c>
      <c r="E408" s="19"/>
      <c r="F408" s="19"/>
      <c r="G408" s="16">
        <f>G413+G421+G409</f>
        <v>8899.5</v>
      </c>
      <c r="H408" s="16">
        <f>H413+H421+H409</f>
        <v>9280</v>
      </c>
      <c r="I408" s="16">
        <f>I413+I421+I409</f>
        <v>9570</v>
      </c>
      <c r="J408" s="3"/>
    </row>
    <row r="409" spans="1:10" s="10" customFormat="1" ht="93.75">
      <c r="A409" s="4" t="s">
        <v>515</v>
      </c>
      <c r="B409" s="19">
        <v>924</v>
      </c>
      <c r="C409" s="18" t="s">
        <v>19</v>
      </c>
      <c r="D409" s="18" t="s">
        <v>179</v>
      </c>
      <c r="E409" s="19" t="s">
        <v>275</v>
      </c>
      <c r="F409" s="19"/>
      <c r="G409" s="16">
        <f>G410</f>
        <v>0</v>
      </c>
      <c r="H409" s="16">
        <f t="shared" ref="H409:I411" si="195">H410</f>
        <v>0</v>
      </c>
      <c r="I409" s="16">
        <f t="shared" si="195"/>
        <v>0</v>
      </c>
      <c r="J409" s="3"/>
    </row>
    <row r="410" spans="1:10" s="61" customFormat="1" ht="75">
      <c r="A410" s="4" t="s">
        <v>308</v>
      </c>
      <c r="B410" s="19">
        <v>924</v>
      </c>
      <c r="C410" s="18" t="s">
        <v>19</v>
      </c>
      <c r="D410" s="18" t="s">
        <v>179</v>
      </c>
      <c r="E410" s="19" t="s">
        <v>305</v>
      </c>
      <c r="F410" s="19"/>
      <c r="G410" s="16">
        <f>G411</f>
        <v>0</v>
      </c>
      <c r="H410" s="16">
        <f t="shared" si="195"/>
        <v>0</v>
      </c>
      <c r="I410" s="16">
        <f t="shared" si="195"/>
        <v>0</v>
      </c>
      <c r="J410" s="3"/>
    </row>
    <row r="411" spans="1:10" s="10" customFormat="1" ht="18.75">
      <c r="A411" s="4" t="s">
        <v>313</v>
      </c>
      <c r="B411" s="19">
        <v>924</v>
      </c>
      <c r="C411" s="18" t="s">
        <v>19</v>
      </c>
      <c r="D411" s="18" t="s">
        <v>179</v>
      </c>
      <c r="E411" s="19" t="s">
        <v>311</v>
      </c>
      <c r="F411" s="19"/>
      <c r="G411" s="16">
        <f>G412</f>
        <v>0</v>
      </c>
      <c r="H411" s="16">
        <f t="shared" si="195"/>
        <v>0</v>
      </c>
      <c r="I411" s="16">
        <f t="shared" si="195"/>
        <v>0</v>
      </c>
      <c r="J411" s="3"/>
    </row>
    <row r="412" spans="1:10" s="10" customFormat="1" ht="75">
      <c r="A412" s="32" t="s">
        <v>590</v>
      </c>
      <c r="B412" s="19">
        <v>924</v>
      </c>
      <c r="C412" s="18" t="s">
        <v>19</v>
      </c>
      <c r="D412" s="18" t="s">
        <v>179</v>
      </c>
      <c r="E412" s="19" t="s">
        <v>312</v>
      </c>
      <c r="F412" s="19">
        <v>400</v>
      </c>
      <c r="G412" s="16"/>
      <c r="H412" s="16"/>
      <c r="I412" s="16"/>
      <c r="J412" s="3"/>
    </row>
    <row r="413" spans="1:10" s="10" customFormat="1" ht="75">
      <c r="A413" s="4" t="s">
        <v>468</v>
      </c>
      <c r="B413" s="19">
        <v>924</v>
      </c>
      <c r="C413" s="18" t="s">
        <v>19</v>
      </c>
      <c r="D413" s="18" t="s">
        <v>179</v>
      </c>
      <c r="E413" s="19" t="s">
        <v>465</v>
      </c>
      <c r="F413" s="19"/>
      <c r="G413" s="16">
        <f>G414+G416+G418</f>
        <v>8868.5</v>
      </c>
      <c r="H413" s="16">
        <f t="shared" ref="H413:I413" si="196">H414+H416+H418</f>
        <v>9248.5</v>
      </c>
      <c r="I413" s="16">
        <f t="shared" si="196"/>
        <v>9538.5</v>
      </c>
      <c r="J413" s="3"/>
    </row>
    <row r="414" spans="1:10" s="10" customFormat="1" ht="56.25">
      <c r="A414" s="59" t="s">
        <v>469</v>
      </c>
      <c r="B414" s="19">
        <v>924</v>
      </c>
      <c r="C414" s="18" t="s">
        <v>19</v>
      </c>
      <c r="D414" s="18" t="s">
        <v>179</v>
      </c>
      <c r="E414" s="19" t="s">
        <v>470</v>
      </c>
      <c r="F414" s="19"/>
      <c r="G414" s="16">
        <f>G415</f>
        <v>447.6</v>
      </c>
      <c r="H414" s="16">
        <f t="shared" ref="H414:I414" si="197">H415</f>
        <v>447.6</v>
      </c>
      <c r="I414" s="16">
        <f t="shared" si="197"/>
        <v>447.6</v>
      </c>
      <c r="J414" s="3"/>
    </row>
    <row r="415" spans="1:10" s="10" customFormat="1" ht="75">
      <c r="A415" s="4" t="s">
        <v>477</v>
      </c>
      <c r="B415" s="19">
        <v>924</v>
      </c>
      <c r="C415" s="18" t="s">
        <v>19</v>
      </c>
      <c r="D415" s="18" t="s">
        <v>179</v>
      </c>
      <c r="E415" s="19" t="s">
        <v>476</v>
      </c>
      <c r="F415" s="19">
        <v>200</v>
      </c>
      <c r="G415" s="16">
        <v>447.6</v>
      </c>
      <c r="H415" s="16">
        <v>447.6</v>
      </c>
      <c r="I415" s="16">
        <v>447.6</v>
      </c>
      <c r="J415" s="3"/>
    </row>
    <row r="416" spans="1:10" s="10" customFormat="1" ht="37.5">
      <c r="A416" s="59" t="s">
        <v>472</v>
      </c>
      <c r="B416" s="19">
        <v>924</v>
      </c>
      <c r="C416" s="18" t="s">
        <v>19</v>
      </c>
      <c r="D416" s="18" t="s">
        <v>179</v>
      </c>
      <c r="E416" s="19" t="s">
        <v>471</v>
      </c>
      <c r="F416" s="19"/>
      <c r="G416" s="16">
        <f>G417</f>
        <v>657.5</v>
      </c>
      <c r="H416" s="16">
        <f t="shared" ref="H416:I416" si="198">H417</f>
        <v>657.5</v>
      </c>
      <c r="I416" s="16">
        <f t="shared" si="198"/>
        <v>657.5</v>
      </c>
      <c r="J416" s="3"/>
    </row>
    <row r="417" spans="1:12" s="10" customFormat="1" ht="75">
      <c r="A417" s="4" t="s">
        <v>477</v>
      </c>
      <c r="B417" s="19">
        <v>924</v>
      </c>
      <c r="C417" s="18" t="s">
        <v>19</v>
      </c>
      <c r="D417" s="18" t="s">
        <v>179</v>
      </c>
      <c r="E417" s="19" t="s">
        <v>478</v>
      </c>
      <c r="F417" s="19">
        <v>200</v>
      </c>
      <c r="G417" s="16">
        <v>657.5</v>
      </c>
      <c r="H417" s="16">
        <v>657.5</v>
      </c>
      <c r="I417" s="16">
        <v>657.5</v>
      </c>
      <c r="J417" s="3"/>
    </row>
    <row r="418" spans="1:12" s="10" customFormat="1" ht="56.25">
      <c r="A418" s="32" t="s">
        <v>473</v>
      </c>
      <c r="B418" s="19">
        <v>924</v>
      </c>
      <c r="C418" s="18" t="s">
        <v>19</v>
      </c>
      <c r="D418" s="18" t="s">
        <v>179</v>
      </c>
      <c r="E418" s="19" t="s">
        <v>474</v>
      </c>
      <c r="F418" s="19"/>
      <c r="G418" s="16">
        <f>G419+G420</f>
        <v>7763.4</v>
      </c>
      <c r="H418" s="16">
        <f t="shared" ref="H418:I418" si="199">H419+H420</f>
        <v>8143.4</v>
      </c>
      <c r="I418" s="16">
        <f t="shared" si="199"/>
        <v>8433.4</v>
      </c>
      <c r="J418" s="3"/>
    </row>
    <row r="419" spans="1:12" s="10" customFormat="1" ht="75">
      <c r="A419" s="32" t="s">
        <v>446</v>
      </c>
      <c r="B419" s="19">
        <v>924</v>
      </c>
      <c r="C419" s="18" t="s">
        <v>19</v>
      </c>
      <c r="D419" s="18" t="s">
        <v>179</v>
      </c>
      <c r="E419" s="19" t="s">
        <v>475</v>
      </c>
      <c r="F419" s="19">
        <v>600</v>
      </c>
      <c r="G419" s="16">
        <v>7383.4</v>
      </c>
      <c r="H419" s="16">
        <v>7383.4</v>
      </c>
      <c r="I419" s="16">
        <v>7483.4</v>
      </c>
      <c r="J419" s="3"/>
    </row>
    <row r="420" spans="1:12" s="10" customFormat="1" ht="86.25" customHeight="1">
      <c r="A420" s="32" t="s">
        <v>651</v>
      </c>
      <c r="B420" s="19">
        <v>924</v>
      </c>
      <c r="C420" s="18" t="s">
        <v>19</v>
      </c>
      <c r="D420" s="18" t="s">
        <v>179</v>
      </c>
      <c r="E420" s="19" t="s">
        <v>645</v>
      </c>
      <c r="F420" s="19">
        <v>600</v>
      </c>
      <c r="G420" s="16">
        <v>380</v>
      </c>
      <c r="H420" s="16">
        <v>760</v>
      </c>
      <c r="I420" s="16">
        <v>950</v>
      </c>
      <c r="J420" s="3"/>
    </row>
    <row r="421" spans="1:12" s="10" customFormat="1" ht="75">
      <c r="A421" s="36" t="s">
        <v>485</v>
      </c>
      <c r="B421" s="19">
        <v>924</v>
      </c>
      <c r="C421" s="18" t="s">
        <v>19</v>
      </c>
      <c r="D421" s="18" t="s">
        <v>179</v>
      </c>
      <c r="E421" s="19" t="s">
        <v>479</v>
      </c>
      <c r="F421" s="19"/>
      <c r="G421" s="16">
        <f>G422</f>
        <v>31</v>
      </c>
      <c r="H421" s="16">
        <f t="shared" ref="H421:I421" si="200">H422</f>
        <v>31.5</v>
      </c>
      <c r="I421" s="16">
        <f t="shared" si="200"/>
        <v>31.5</v>
      </c>
      <c r="J421" s="3"/>
    </row>
    <row r="422" spans="1:12" s="10" customFormat="1" ht="56.25">
      <c r="A422" s="4" t="s">
        <v>486</v>
      </c>
      <c r="B422" s="19">
        <v>924</v>
      </c>
      <c r="C422" s="18" t="s">
        <v>19</v>
      </c>
      <c r="D422" s="18" t="s">
        <v>179</v>
      </c>
      <c r="E422" s="19" t="s">
        <v>480</v>
      </c>
      <c r="F422" s="19"/>
      <c r="G422" s="16">
        <f>G423</f>
        <v>31</v>
      </c>
      <c r="H422" s="16">
        <f t="shared" ref="H422:I423" si="201">H423</f>
        <v>31.5</v>
      </c>
      <c r="I422" s="16">
        <f t="shared" si="201"/>
        <v>31.5</v>
      </c>
      <c r="J422" s="3"/>
    </row>
    <row r="423" spans="1:12" s="10" customFormat="1" ht="75">
      <c r="A423" s="59" t="s">
        <v>566</v>
      </c>
      <c r="B423" s="19">
        <v>924</v>
      </c>
      <c r="C423" s="18" t="s">
        <v>19</v>
      </c>
      <c r="D423" s="18" t="s">
        <v>179</v>
      </c>
      <c r="E423" s="19" t="s">
        <v>492</v>
      </c>
      <c r="F423" s="19"/>
      <c r="G423" s="16">
        <f>G424</f>
        <v>31</v>
      </c>
      <c r="H423" s="16">
        <f t="shared" si="201"/>
        <v>31.5</v>
      </c>
      <c r="I423" s="16">
        <f t="shared" si="201"/>
        <v>31.5</v>
      </c>
      <c r="J423" s="3"/>
    </row>
    <row r="424" spans="1:12" s="10" customFormat="1" ht="75">
      <c r="A424" s="32" t="s">
        <v>477</v>
      </c>
      <c r="B424" s="19">
        <v>924</v>
      </c>
      <c r="C424" s="18" t="s">
        <v>19</v>
      </c>
      <c r="D424" s="18" t="s">
        <v>179</v>
      </c>
      <c r="E424" s="19" t="s">
        <v>491</v>
      </c>
      <c r="F424" s="19">
        <v>200</v>
      </c>
      <c r="G424" s="16">
        <v>31</v>
      </c>
      <c r="H424" s="16">
        <v>31.5</v>
      </c>
      <c r="I424" s="16">
        <v>31.5</v>
      </c>
      <c r="J424" s="3"/>
    </row>
    <row r="425" spans="1:12" s="10" customFormat="1" ht="75">
      <c r="A425" s="6" t="s">
        <v>7</v>
      </c>
      <c r="B425" s="68">
        <v>927</v>
      </c>
      <c r="C425" s="69"/>
      <c r="D425" s="69"/>
      <c r="E425" s="68"/>
      <c r="F425" s="68"/>
      <c r="G425" s="15">
        <f>SUM(G426+G449+G443)</f>
        <v>28704</v>
      </c>
      <c r="H425" s="15">
        <f>SUM(H426+H449+H443)</f>
        <v>21480</v>
      </c>
      <c r="I425" s="15">
        <f>SUM(I426+I449+I443)</f>
        <v>22310</v>
      </c>
      <c r="J425" s="10">
        <v>28704</v>
      </c>
      <c r="K425" s="83">
        <v>21480</v>
      </c>
      <c r="L425" s="10">
        <v>22310</v>
      </c>
    </row>
    <row r="426" spans="1:12" s="10" customFormat="1" ht="18.75">
      <c r="A426" s="4" t="s">
        <v>8</v>
      </c>
      <c r="B426" s="19">
        <v>927</v>
      </c>
      <c r="C426" s="18" t="s">
        <v>9</v>
      </c>
      <c r="D426" s="18"/>
      <c r="E426" s="19"/>
      <c r="F426" s="19"/>
      <c r="G426" s="16">
        <f>SUM(G427+G433+G438)</f>
        <v>10945</v>
      </c>
      <c r="H426" s="16">
        <f>SUM(H427+H433)</f>
        <v>6400</v>
      </c>
      <c r="I426" s="16">
        <f>SUM(I427+I433)</f>
        <v>6400</v>
      </c>
      <c r="J426" s="20">
        <f>SUM(G425-J425)</f>
        <v>0</v>
      </c>
      <c r="K426" s="20">
        <f t="shared" ref="K426:L426" si="202">SUM(H425-K425)</f>
        <v>0</v>
      </c>
      <c r="L426" s="20">
        <f t="shared" si="202"/>
        <v>0</v>
      </c>
    </row>
    <row r="427" spans="1:12" s="10" customFormat="1" ht="56.25">
      <c r="A427" s="4" t="s">
        <v>10</v>
      </c>
      <c r="B427" s="19">
        <v>927</v>
      </c>
      <c r="C427" s="18" t="s">
        <v>9</v>
      </c>
      <c r="D427" s="18" t="s">
        <v>11</v>
      </c>
      <c r="E427" s="19"/>
      <c r="F427" s="19"/>
      <c r="G427" s="16">
        <f>SUM(G428)</f>
        <v>6100</v>
      </c>
      <c r="H427" s="16">
        <f t="shared" ref="H427:I427" si="203">SUM(H428)</f>
        <v>6100</v>
      </c>
      <c r="I427" s="16">
        <f t="shared" si="203"/>
        <v>6100</v>
      </c>
    </row>
    <row r="428" spans="1:12" s="10" customFormat="1" ht="131.25">
      <c r="A428" s="4" t="s">
        <v>12</v>
      </c>
      <c r="B428" s="19">
        <v>927</v>
      </c>
      <c r="C428" s="18" t="s">
        <v>9</v>
      </c>
      <c r="D428" s="18" t="s">
        <v>11</v>
      </c>
      <c r="E428" s="19" t="s">
        <v>14</v>
      </c>
      <c r="F428" s="19"/>
      <c r="G428" s="16">
        <f>SUM(G429)</f>
        <v>6100</v>
      </c>
      <c r="H428" s="16">
        <f t="shared" ref="H428:I428" si="204">SUM(H429)</f>
        <v>6100</v>
      </c>
      <c r="I428" s="16">
        <f t="shared" si="204"/>
        <v>6100</v>
      </c>
    </row>
    <row r="429" spans="1:12" s="10" customFormat="1" ht="37.5">
      <c r="A429" s="4" t="s">
        <v>41</v>
      </c>
      <c r="B429" s="19">
        <v>927</v>
      </c>
      <c r="C429" s="18" t="s">
        <v>9</v>
      </c>
      <c r="D429" s="18" t="s">
        <v>11</v>
      </c>
      <c r="E429" s="29" t="s">
        <v>13</v>
      </c>
      <c r="F429" s="19"/>
      <c r="G429" s="16">
        <f>SUM(G430)</f>
        <v>6100</v>
      </c>
      <c r="H429" s="16">
        <f t="shared" ref="H429:I429" si="205">SUM(H430)</f>
        <v>6100</v>
      </c>
      <c r="I429" s="16">
        <f t="shared" si="205"/>
        <v>6100</v>
      </c>
    </row>
    <row r="430" spans="1:12" s="10" customFormat="1" ht="93.75">
      <c r="A430" s="4" t="s">
        <v>42</v>
      </c>
      <c r="B430" s="19">
        <v>927</v>
      </c>
      <c r="C430" s="18" t="s">
        <v>9</v>
      </c>
      <c r="D430" s="18" t="s">
        <v>11</v>
      </c>
      <c r="E430" s="29" t="s">
        <v>43</v>
      </c>
      <c r="F430" s="19"/>
      <c r="G430" s="16">
        <f>SUM(G431:G432)</f>
        <v>6100</v>
      </c>
      <c r="H430" s="16">
        <f>SUM(H431:H432)</f>
        <v>6100</v>
      </c>
      <c r="I430" s="16">
        <f>SUM(I431:I432)</f>
        <v>6100</v>
      </c>
    </row>
    <row r="431" spans="1:12" s="10" customFormat="1" ht="112.5">
      <c r="A431" s="4" t="s">
        <v>45</v>
      </c>
      <c r="B431" s="19">
        <v>927</v>
      </c>
      <c r="C431" s="18" t="s">
        <v>9</v>
      </c>
      <c r="D431" s="18" t="s">
        <v>11</v>
      </c>
      <c r="E431" s="29" t="s">
        <v>44</v>
      </c>
      <c r="F431" s="19">
        <v>100</v>
      </c>
      <c r="G431" s="16">
        <v>4734.2</v>
      </c>
      <c r="H431" s="16">
        <v>4771.1000000000004</v>
      </c>
      <c r="I431" s="16">
        <v>5417.7</v>
      </c>
      <c r="J431" s="20">
        <f>H431-I431</f>
        <v>-646.59999999999945</v>
      </c>
    </row>
    <row r="432" spans="1:12" s="10" customFormat="1" ht="75">
      <c r="A432" s="4" t="s">
        <v>46</v>
      </c>
      <c r="B432" s="19">
        <v>927</v>
      </c>
      <c r="C432" s="18" t="s">
        <v>9</v>
      </c>
      <c r="D432" s="18" t="s">
        <v>11</v>
      </c>
      <c r="E432" s="29" t="s">
        <v>44</v>
      </c>
      <c r="F432" s="19">
        <v>200</v>
      </c>
      <c r="G432" s="16">
        <v>1365.8</v>
      </c>
      <c r="H432" s="16">
        <v>1328.9</v>
      </c>
      <c r="I432" s="16">
        <v>682.3</v>
      </c>
    </row>
    <row r="433" spans="1:9" s="10" customFormat="1" ht="18.75">
      <c r="A433" s="4" t="s">
        <v>20</v>
      </c>
      <c r="B433" s="19">
        <v>927</v>
      </c>
      <c r="C433" s="18" t="s">
        <v>9</v>
      </c>
      <c r="D433" s="18" t="s">
        <v>19</v>
      </c>
      <c r="E433" s="29"/>
      <c r="F433" s="19"/>
      <c r="G433" s="16">
        <f>SUM(G434)</f>
        <v>300</v>
      </c>
      <c r="H433" s="16">
        <f t="shared" ref="H433:I434" si="206">SUM(H434)</f>
        <v>300</v>
      </c>
      <c r="I433" s="16">
        <f t="shared" si="206"/>
        <v>300</v>
      </c>
    </row>
    <row r="434" spans="1:9" s="10" customFormat="1" ht="131.25">
      <c r="A434" s="4" t="s">
        <v>12</v>
      </c>
      <c r="B434" s="19">
        <v>927</v>
      </c>
      <c r="C434" s="18" t="s">
        <v>9</v>
      </c>
      <c r="D434" s="18" t="s">
        <v>19</v>
      </c>
      <c r="E434" s="19" t="s">
        <v>14</v>
      </c>
      <c r="F434" s="19"/>
      <c r="G434" s="16">
        <f>SUM(G435)</f>
        <v>300</v>
      </c>
      <c r="H434" s="16">
        <f t="shared" si="206"/>
        <v>300</v>
      </c>
      <c r="I434" s="16">
        <f t="shared" si="206"/>
        <v>300</v>
      </c>
    </row>
    <row r="435" spans="1:9" s="10" customFormat="1" ht="37.5">
      <c r="A435" s="4" t="s">
        <v>16</v>
      </c>
      <c r="B435" s="19">
        <v>927</v>
      </c>
      <c r="C435" s="18" t="s">
        <v>9</v>
      </c>
      <c r="D435" s="18" t="s">
        <v>19</v>
      </c>
      <c r="E435" s="29" t="s">
        <v>15</v>
      </c>
      <c r="F435" s="19"/>
      <c r="G435" s="16">
        <f>SUM(G436)</f>
        <v>300</v>
      </c>
      <c r="H435" s="16">
        <f t="shared" ref="H435:I436" si="207">SUM(H436)</f>
        <v>300</v>
      </c>
      <c r="I435" s="16">
        <f t="shared" si="207"/>
        <v>300</v>
      </c>
    </row>
    <row r="436" spans="1:9" s="10" customFormat="1" ht="93.75">
      <c r="A436" s="4" t="s">
        <v>17</v>
      </c>
      <c r="B436" s="19">
        <v>927</v>
      </c>
      <c r="C436" s="18" t="s">
        <v>9</v>
      </c>
      <c r="D436" s="18" t="s">
        <v>19</v>
      </c>
      <c r="E436" s="29" t="s">
        <v>18</v>
      </c>
      <c r="F436" s="19"/>
      <c r="G436" s="16">
        <f>SUM(G437)</f>
        <v>300</v>
      </c>
      <c r="H436" s="16">
        <f t="shared" si="207"/>
        <v>300</v>
      </c>
      <c r="I436" s="16">
        <f t="shared" si="207"/>
        <v>300</v>
      </c>
    </row>
    <row r="437" spans="1:9" s="10" customFormat="1" ht="75">
      <c r="A437" s="4" t="s">
        <v>567</v>
      </c>
      <c r="B437" s="19">
        <v>927</v>
      </c>
      <c r="C437" s="18" t="s">
        <v>9</v>
      </c>
      <c r="D437" s="18" t="s">
        <v>19</v>
      </c>
      <c r="E437" s="29" t="s">
        <v>21</v>
      </c>
      <c r="F437" s="19">
        <v>800</v>
      </c>
      <c r="G437" s="16">
        <v>300</v>
      </c>
      <c r="H437" s="16">
        <v>300</v>
      </c>
      <c r="I437" s="16">
        <v>300</v>
      </c>
    </row>
    <row r="438" spans="1:9" s="10" customFormat="1" ht="18.75">
      <c r="A438" s="36" t="s">
        <v>142</v>
      </c>
      <c r="B438" s="19">
        <v>927</v>
      </c>
      <c r="C438" s="18" t="s">
        <v>9</v>
      </c>
      <c r="D438" s="18" t="s">
        <v>141</v>
      </c>
      <c r="E438" s="29"/>
      <c r="F438" s="19"/>
      <c r="G438" s="16">
        <f>G439</f>
        <v>4545</v>
      </c>
      <c r="H438" s="16">
        <f t="shared" ref="H438:I440" si="208">H439</f>
        <v>0</v>
      </c>
      <c r="I438" s="16">
        <f t="shared" si="208"/>
        <v>0</v>
      </c>
    </row>
    <row r="439" spans="1:9" s="10" customFormat="1" ht="131.25">
      <c r="A439" s="4" t="s">
        <v>12</v>
      </c>
      <c r="B439" s="19">
        <v>927</v>
      </c>
      <c r="C439" s="18" t="s">
        <v>9</v>
      </c>
      <c r="D439" s="18" t="s">
        <v>141</v>
      </c>
      <c r="E439" s="19" t="s">
        <v>14</v>
      </c>
      <c r="F439" s="19"/>
      <c r="G439" s="16">
        <f>G440</f>
        <v>4545</v>
      </c>
      <c r="H439" s="16">
        <f t="shared" si="208"/>
        <v>0</v>
      </c>
      <c r="I439" s="16">
        <f t="shared" si="208"/>
        <v>0</v>
      </c>
    </row>
    <row r="440" spans="1:9" s="10" customFormat="1" ht="37.5">
      <c r="A440" s="4" t="s">
        <v>16</v>
      </c>
      <c r="B440" s="19">
        <v>927</v>
      </c>
      <c r="C440" s="18" t="s">
        <v>9</v>
      </c>
      <c r="D440" s="18" t="s">
        <v>141</v>
      </c>
      <c r="E440" s="29" t="s">
        <v>15</v>
      </c>
      <c r="F440" s="19"/>
      <c r="G440" s="16">
        <f>G441</f>
        <v>4545</v>
      </c>
      <c r="H440" s="16">
        <f t="shared" si="208"/>
        <v>0</v>
      </c>
      <c r="I440" s="16">
        <f t="shared" si="208"/>
        <v>0</v>
      </c>
    </row>
    <row r="441" spans="1:9" s="10" customFormat="1" ht="93.75">
      <c r="A441" s="4" t="s">
        <v>17</v>
      </c>
      <c r="B441" s="19">
        <v>927</v>
      </c>
      <c r="C441" s="18" t="s">
        <v>9</v>
      </c>
      <c r="D441" s="18" t="s">
        <v>141</v>
      </c>
      <c r="E441" s="29" t="s">
        <v>18</v>
      </c>
      <c r="F441" s="19"/>
      <c r="G441" s="16">
        <f>G442</f>
        <v>4545</v>
      </c>
      <c r="H441" s="16">
        <f t="shared" ref="H441:I441" si="209">H442</f>
        <v>0</v>
      </c>
      <c r="I441" s="16">
        <f t="shared" si="209"/>
        <v>0</v>
      </c>
    </row>
    <row r="442" spans="1:9" s="10" customFormat="1" ht="75">
      <c r="A442" s="4" t="s">
        <v>32</v>
      </c>
      <c r="B442" s="19">
        <v>927</v>
      </c>
      <c r="C442" s="18" t="s">
        <v>9</v>
      </c>
      <c r="D442" s="18" t="s">
        <v>141</v>
      </c>
      <c r="E442" s="29" t="s">
        <v>23</v>
      </c>
      <c r="F442" s="19">
        <v>800</v>
      </c>
      <c r="G442" s="16">
        <v>4545</v>
      </c>
      <c r="H442" s="16"/>
      <c r="I442" s="16"/>
    </row>
    <row r="443" spans="1:9" s="10" customFormat="1" ht="18.75">
      <c r="A443" s="36" t="s">
        <v>156</v>
      </c>
      <c r="B443" s="19">
        <v>927</v>
      </c>
      <c r="C443" s="18" t="s">
        <v>123</v>
      </c>
      <c r="D443" s="18"/>
      <c r="E443" s="29"/>
      <c r="F443" s="19"/>
      <c r="G443" s="16">
        <f>G444</f>
        <v>288</v>
      </c>
      <c r="H443" s="16">
        <f t="shared" ref="H443:I443" si="210">H444</f>
        <v>0</v>
      </c>
      <c r="I443" s="16">
        <f t="shared" si="210"/>
        <v>0</v>
      </c>
    </row>
    <row r="444" spans="1:9" s="10" customFormat="1" ht="18.75">
      <c r="A444" s="36" t="s">
        <v>189</v>
      </c>
      <c r="B444" s="19">
        <v>927</v>
      </c>
      <c r="C444" s="18" t="s">
        <v>123</v>
      </c>
      <c r="D444" s="18" t="s">
        <v>188</v>
      </c>
      <c r="E444" s="29"/>
      <c r="F444" s="19"/>
      <c r="G444" s="16">
        <f>G445</f>
        <v>288</v>
      </c>
      <c r="H444" s="16">
        <f t="shared" ref="H444:I444" si="211">H446</f>
        <v>0</v>
      </c>
      <c r="I444" s="16">
        <f t="shared" si="211"/>
        <v>0</v>
      </c>
    </row>
    <row r="445" spans="1:9" s="10" customFormat="1" ht="75">
      <c r="A445" s="4" t="s">
        <v>153</v>
      </c>
      <c r="B445" s="19">
        <v>927</v>
      </c>
      <c r="C445" s="18" t="s">
        <v>123</v>
      </c>
      <c r="D445" s="18" t="s">
        <v>188</v>
      </c>
      <c r="E445" s="19" t="s">
        <v>132</v>
      </c>
      <c r="F445" s="19"/>
      <c r="G445" s="16">
        <f>G446</f>
        <v>288</v>
      </c>
      <c r="H445" s="16"/>
      <c r="I445" s="16"/>
    </row>
    <row r="446" spans="1:9" s="10" customFormat="1" ht="56.25">
      <c r="A446" s="7" t="s">
        <v>568</v>
      </c>
      <c r="B446" s="19">
        <v>927</v>
      </c>
      <c r="C446" s="18" t="s">
        <v>123</v>
      </c>
      <c r="D446" s="18" t="s">
        <v>188</v>
      </c>
      <c r="E446" s="26" t="s">
        <v>146</v>
      </c>
      <c r="F446" s="19"/>
      <c r="G446" s="16">
        <f>G447</f>
        <v>288</v>
      </c>
      <c r="H446" s="16">
        <f t="shared" ref="H446:I446" si="212">H447</f>
        <v>0</v>
      </c>
      <c r="I446" s="16">
        <f t="shared" si="212"/>
        <v>0</v>
      </c>
    </row>
    <row r="447" spans="1:9" s="10" customFormat="1" ht="56.25">
      <c r="A447" s="4" t="s">
        <v>556</v>
      </c>
      <c r="B447" s="19">
        <v>927</v>
      </c>
      <c r="C447" s="18" t="s">
        <v>123</v>
      </c>
      <c r="D447" s="18" t="s">
        <v>188</v>
      </c>
      <c r="E447" s="19" t="s">
        <v>148</v>
      </c>
      <c r="F447" s="19"/>
      <c r="G447" s="16">
        <f>G448</f>
        <v>288</v>
      </c>
      <c r="H447" s="16">
        <f t="shared" ref="H447:I447" si="213">H448</f>
        <v>0</v>
      </c>
      <c r="I447" s="16">
        <f t="shared" si="213"/>
        <v>0</v>
      </c>
    </row>
    <row r="448" spans="1:9" s="10" customFormat="1" ht="131.25">
      <c r="A448" s="36" t="s">
        <v>500</v>
      </c>
      <c r="B448" s="19">
        <v>927</v>
      </c>
      <c r="C448" s="18" t="s">
        <v>123</v>
      </c>
      <c r="D448" s="18" t="s">
        <v>188</v>
      </c>
      <c r="E448" s="19" t="s">
        <v>149</v>
      </c>
      <c r="F448" s="19">
        <v>200</v>
      </c>
      <c r="G448" s="16">
        <v>288</v>
      </c>
      <c r="H448" s="16"/>
      <c r="I448" s="16"/>
    </row>
    <row r="449" spans="1:9" s="10" customFormat="1" ht="56.25">
      <c r="A449" s="4" t="s">
        <v>25</v>
      </c>
      <c r="B449" s="19">
        <v>927</v>
      </c>
      <c r="C449" s="18" t="s">
        <v>24</v>
      </c>
      <c r="D449" s="18"/>
      <c r="E449" s="29"/>
      <c r="F449" s="19"/>
      <c r="G449" s="16">
        <f>SUM(G450+G455)</f>
        <v>17471</v>
      </c>
      <c r="H449" s="16">
        <f>SUM(H450+H455)</f>
        <v>15080</v>
      </c>
      <c r="I449" s="16">
        <f>SUM(I450+I455)</f>
        <v>15910</v>
      </c>
    </row>
    <row r="450" spans="1:9" s="10" customFormat="1" ht="56.25">
      <c r="A450" s="4" t="s">
        <v>26</v>
      </c>
      <c r="B450" s="19">
        <v>927</v>
      </c>
      <c r="C450" s="18" t="s">
        <v>24</v>
      </c>
      <c r="D450" s="18" t="s">
        <v>9</v>
      </c>
      <c r="E450" s="29"/>
      <c r="F450" s="19"/>
      <c r="G450" s="16">
        <f>SUM(G451)</f>
        <v>8375</v>
      </c>
      <c r="H450" s="16">
        <f>SUM(H451)</f>
        <v>7274</v>
      </c>
      <c r="I450" s="16">
        <f>SUM(I451)</f>
        <v>7623</v>
      </c>
    </row>
    <row r="451" spans="1:9" s="10" customFormat="1" ht="75">
      <c r="A451" s="4" t="s">
        <v>27</v>
      </c>
      <c r="B451" s="19">
        <v>927</v>
      </c>
      <c r="C451" s="18" t="s">
        <v>24</v>
      </c>
      <c r="D451" s="18" t="s">
        <v>9</v>
      </c>
      <c r="E451" s="29" t="s">
        <v>28</v>
      </c>
      <c r="F451" s="19"/>
      <c r="G451" s="16">
        <f>SUM(G452)</f>
        <v>8375</v>
      </c>
      <c r="H451" s="16">
        <f t="shared" ref="H451:I451" si="214">SUM(H452)</f>
        <v>7274</v>
      </c>
      <c r="I451" s="16">
        <f t="shared" si="214"/>
        <v>7623</v>
      </c>
    </row>
    <row r="452" spans="1:9" s="10" customFormat="1" ht="37.5">
      <c r="A452" s="4" t="s">
        <v>29</v>
      </c>
      <c r="B452" s="19">
        <v>927</v>
      </c>
      <c r="C452" s="18" t="s">
        <v>24</v>
      </c>
      <c r="D452" s="18" t="s">
        <v>9</v>
      </c>
      <c r="E452" s="29" t="s">
        <v>30</v>
      </c>
      <c r="F452" s="68"/>
      <c r="G452" s="16">
        <f>SUM(G453:G454)</f>
        <v>8375</v>
      </c>
      <c r="H452" s="16">
        <f t="shared" ref="H452:I452" si="215">SUM(H453:H454)</f>
        <v>7274</v>
      </c>
      <c r="I452" s="16">
        <f t="shared" si="215"/>
        <v>7623</v>
      </c>
    </row>
    <row r="453" spans="1:9" s="10" customFormat="1" ht="56.25">
      <c r="A453" s="4" t="s">
        <v>34</v>
      </c>
      <c r="B453" s="19">
        <v>927</v>
      </c>
      <c r="C453" s="18" t="s">
        <v>24</v>
      </c>
      <c r="D453" s="18" t="s">
        <v>9</v>
      </c>
      <c r="E453" s="29" t="s">
        <v>31</v>
      </c>
      <c r="F453" s="19">
        <v>500</v>
      </c>
      <c r="G453" s="16">
        <v>4775</v>
      </c>
      <c r="H453" s="16">
        <v>4026</v>
      </c>
      <c r="I453" s="16">
        <v>4243</v>
      </c>
    </row>
    <row r="454" spans="1:9" s="10" customFormat="1" ht="56.25">
      <c r="A454" s="4" t="s">
        <v>35</v>
      </c>
      <c r="B454" s="19">
        <v>927</v>
      </c>
      <c r="C454" s="18" t="s">
        <v>24</v>
      </c>
      <c r="D454" s="18" t="s">
        <v>9</v>
      </c>
      <c r="E454" s="29" t="s">
        <v>36</v>
      </c>
      <c r="F454" s="19">
        <v>500</v>
      </c>
      <c r="G454" s="16">
        <v>3600</v>
      </c>
      <c r="H454" s="16">
        <v>3248</v>
      </c>
      <c r="I454" s="16">
        <v>3380</v>
      </c>
    </row>
    <row r="455" spans="1:9" s="10" customFormat="1" ht="37.5">
      <c r="A455" s="4" t="s">
        <v>524</v>
      </c>
      <c r="B455" s="19">
        <v>927</v>
      </c>
      <c r="C455" s="18" t="s">
        <v>24</v>
      </c>
      <c r="D455" s="18" t="s">
        <v>51</v>
      </c>
      <c r="E455" s="29"/>
      <c r="F455" s="19"/>
      <c r="G455" s="16">
        <f>G460+G456</f>
        <v>9096</v>
      </c>
      <c r="H455" s="16">
        <f t="shared" ref="H455:I455" si="216">H460+H456</f>
        <v>7806</v>
      </c>
      <c r="I455" s="16">
        <f t="shared" si="216"/>
        <v>8287</v>
      </c>
    </row>
    <row r="456" spans="1:9" s="10" customFormat="1" ht="37.5">
      <c r="A456" s="4" t="s">
        <v>16</v>
      </c>
      <c r="B456" s="19">
        <v>927</v>
      </c>
      <c r="C456" s="18" t="s">
        <v>24</v>
      </c>
      <c r="D456" s="18" t="s">
        <v>51</v>
      </c>
      <c r="E456" s="29" t="s">
        <v>15</v>
      </c>
      <c r="F456" s="19"/>
      <c r="G456" s="16">
        <f>G457</f>
        <v>0</v>
      </c>
      <c r="H456" s="16">
        <f t="shared" ref="H456:I456" si="217">H457</f>
        <v>0</v>
      </c>
      <c r="I456" s="16">
        <f t="shared" si="217"/>
        <v>0</v>
      </c>
    </row>
    <row r="457" spans="1:9" s="10" customFormat="1" ht="93.75">
      <c r="A457" s="4" t="s">
        <v>17</v>
      </c>
      <c r="B457" s="19">
        <v>927</v>
      </c>
      <c r="C457" s="18" t="s">
        <v>24</v>
      </c>
      <c r="D457" s="18" t="s">
        <v>51</v>
      </c>
      <c r="E457" s="29" t="s">
        <v>18</v>
      </c>
      <c r="F457" s="19"/>
      <c r="G457" s="16">
        <f>G458+G459</f>
        <v>0</v>
      </c>
      <c r="H457" s="16">
        <f t="shared" ref="H457:I457" si="218">H458+H459</f>
        <v>0</v>
      </c>
      <c r="I457" s="16">
        <f t="shared" si="218"/>
        <v>0</v>
      </c>
    </row>
    <row r="458" spans="1:9" s="10" customFormat="1" ht="131.25">
      <c r="A458" s="4" t="s">
        <v>592</v>
      </c>
      <c r="B458" s="19">
        <v>927</v>
      </c>
      <c r="C458" s="18" t="s">
        <v>24</v>
      </c>
      <c r="D458" s="18" t="s">
        <v>51</v>
      </c>
      <c r="E458" s="29" t="s">
        <v>591</v>
      </c>
      <c r="F458" s="19">
        <v>500</v>
      </c>
      <c r="G458" s="16"/>
      <c r="H458" s="16"/>
      <c r="I458" s="16"/>
    </row>
    <row r="459" spans="1:9" s="10" customFormat="1" ht="75">
      <c r="A459" s="4" t="s">
        <v>593</v>
      </c>
      <c r="B459" s="19">
        <v>927</v>
      </c>
      <c r="C459" s="18" t="s">
        <v>24</v>
      </c>
      <c r="D459" s="18" t="s">
        <v>51</v>
      </c>
      <c r="E459" s="29" t="s">
        <v>23</v>
      </c>
      <c r="F459" s="19">
        <v>500</v>
      </c>
      <c r="G459" s="16"/>
      <c r="H459" s="16"/>
      <c r="I459" s="16"/>
    </row>
    <row r="460" spans="1:9" s="10" customFormat="1" ht="37.5">
      <c r="A460" s="4" t="s">
        <v>37</v>
      </c>
      <c r="B460" s="19">
        <v>927</v>
      </c>
      <c r="C460" s="18" t="s">
        <v>24</v>
      </c>
      <c r="D460" s="18" t="s">
        <v>51</v>
      </c>
      <c r="E460" s="29" t="s">
        <v>38</v>
      </c>
      <c r="F460" s="19"/>
      <c r="G460" s="16">
        <f t="shared" ref="G460:I460" si="219">SUM(G461)</f>
        <v>9096</v>
      </c>
      <c r="H460" s="16">
        <f t="shared" si="219"/>
        <v>7806</v>
      </c>
      <c r="I460" s="16">
        <f t="shared" si="219"/>
        <v>8287</v>
      </c>
    </row>
    <row r="461" spans="1:9" s="10" customFormat="1" ht="37.5">
      <c r="A461" s="4" t="s">
        <v>40</v>
      </c>
      <c r="B461" s="19">
        <v>927</v>
      </c>
      <c r="C461" s="18" t="s">
        <v>24</v>
      </c>
      <c r="D461" s="18" t="s">
        <v>51</v>
      </c>
      <c r="E461" s="29" t="s">
        <v>39</v>
      </c>
      <c r="F461" s="19">
        <v>500</v>
      </c>
      <c r="G461" s="16">
        <v>9096</v>
      </c>
      <c r="H461" s="16">
        <v>7806</v>
      </c>
      <c r="I461" s="16">
        <v>8287</v>
      </c>
    </row>
  </sheetData>
  <mergeCells count="10">
    <mergeCell ref="E1:I6"/>
    <mergeCell ref="A1:D6"/>
    <mergeCell ref="A7:I7"/>
    <mergeCell ref="A8:A9"/>
    <mergeCell ref="B8:B9"/>
    <mergeCell ref="C8:C9"/>
    <mergeCell ref="D8:D9"/>
    <mergeCell ref="E8:E9"/>
    <mergeCell ref="F8:F9"/>
    <mergeCell ref="G8:I8"/>
  </mergeCells>
  <pageMargins left="0.11811023622047245" right="0.11811023622047245" top="0" bottom="0" header="0.31496062992125984" footer="0.31496062992125984"/>
  <pageSetup paperSize="9" orientation="landscape" r:id="rId1"/>
  <ignoredErrors>
    <ignoredError sqref="C134:D138 C98:D101 C102:D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432"/>
  <sheetViews>
    <sheetView topLeftCell="A84" zoomScale="90" zoomScaleNormal="90" workbookViewId="0">
      <selection activeCell="A138" sqref="A138"/>
    </sheetView>
  </sheetViews>
  <sheetFormatPr defaultRowHeight="15"/>
  <cols>
    <col min="1" max="1" width="69.42578125" style="53" customWidth="1"/>
    <col min="2" max="2" width="6.28515625" customWidth="1"/>
    <col min="3" max="3" width="5.85546875" customWidth="1"/>
    <col min="4" max="4" width="19.140625" customWidth="1"/>
    <col min="5" max="5" width="5.5703125" customWidth="1"/>
    <col min="6" max="6" width="13.85546875" style="5" customWidth="1"/>
    <col min="7" max="7" width="13.140625" customWidth="1"/>
    <col min="8" max="8" width="13.7109375" customWidth="1"/>
    <col min="9" max="9" width="10" bestFit="1" customWidth="1"/>
  </cols>
  <sheetData>
    <row r="1" spans="1:9" s="10" customFormat="1">
      <c r="A1" s="93"/>
      <c r="B1" s="93"/>
      <c r="C1" s="93"/>
      <c r="D1" s="98" t="s">
        <v>660</v>
      </c>
      <c r="E1" s="99"/>
      <c r="F1" s="100"/>
      <c r="G1" s="99"/>
      <c r="H1" s="99"/>
    </row>
    <row r="2" spans="1:9" s="10" customFormat="1">
      <c r="A2" s="93"/>
      <c r="B2" s="93"/>
      <c r="C2" s="93"/>
      <c r="D2" s="99"/>
      <c r="E2" s="99"/>
      <c r="F2" s="99"/>
      <c r="G2" s="99"/>
      <c r="H2" s="99"/>
    </row>
    <row r="3" spans="1:9" s="10" customFormat="1">
      <c r="A3" s="93"/>
      <c r="B3" s="93"/>
      <c r="C3" s="93"/>
      <c r="D3" s="99"/>
      <c r="E3" s="99"/>
      <c r="F3" s="99"/>
      <c r="G3" s="99"/>
      <c r="H3" s="99"/>
    </row>
    <row r="4" spans="1:9" s="10" customFormat="1">
      <c r="A4" s="93"/>
      <c r="B4" s="93"/>
      <c r="C4" s="93"/>
      <c r="D4" s="99"/>
      <c r="E4" s="99"/>
      <c r="F4" s="99"/>
      <c r="G4" s="99"/>
      <c r="H4" s="99"/>
    </row>
    <row r="5" spans="1:9" s="10" customFormat="1">
      <c r="A5" s="93"/>
      <c r="B5" s="93"/>
      <c r="C5" s="93"/>
      <c r="D5" s="99"/>
      <c r="E5" s="99"/>
      <c r="F5" s="99"/>
      <c r="G5" s="99"/>
      <c r="H5" s="99"/>
    </row>
    <row r="6" spans="1:9" s="10" customFormat="1" ht="24" customHeight="1">
      <c r="A6" s="93"/>
      <c r="B6" s="93"/>
      <c r="C6" s="93"/>
      <c r="D6" s="99"/>
      <c r="E6" s="99"/>
      <c r="F6" s="99"/>
      <c r="G6" s="99"/>
      <c r="H6" s="99"/>
    </row>
    <row r="7" spans="1:9" s="10" customFormat="1" ht="18.75">
      <c r="A7" s="94" t="s">
        <v>663</v>
      </c>
      <c r="B7" s="94"/>
      <c r="C7" s="94"/>
      <c r="D7" s="94"/>
      <c r="E7" s="94"/>
      <c r="F7" s="94"/>
      <c r="G7" s="94"/>
      <c r="H7" s="94"/>
    </row>
    <row r="8" spans="1:9" s="10" customFormat="1" ht="18.75">
      <c r="A8" s="101" t="s">
        <v>0</v>
      </c>
      <c r="B8" s="102" t="s">
        <v>2</v>
      </c>
      <c r="C8" s="102" t="s">
        <v>3</v>
      </c>
      <c r="D8" s="103" t="s">
        <v>4</v>
      </c>
      <c r="E8" s="103" t="s">
        <v>5</v>
      </c>
      <c r="F8" s="104" t="s">
        <v>22</v>
      </c>
      <c r="G8" s="103"/>
      <c r="H8" s="103"/>
    </row>
    <row r="9" spans="1:9" s="10" customFormat="1" ht="18.75">
      <c r="A9" s="101"/>
      <c r="B9" s="102"/>
      <c r="C9" s="102"/>
      <c r="D9" s="103"/>
      <c r="E9" s="103"/>
      <c r="F9" s="72">
        <v>2021</v>
      </c>
      <c r="G9" s="72">
        <v>2022</v>
      </c>
      <c r="H9" s="72">
        <v>2023</v>
      </c>
    </row>
    <row r="10" spans="1:9" s="10" customFormat="1" ht="18.75">
      <c r="A10" s="70">
        <v>1</v>
      </c>
      <c r="B10" s="71">
        <v>3</v>
      </c>
      <c r="C10" s="71">
        <v>4</v>
      </c>
      <c r="D10" s="72">
        <v>5</v>
      </c>
      <c r="E10" s="72">
        <v>6</v>
      </c>
      <c r="F10" s="73">
        <v>7</v>
      </c>
      <c r="G10" s="72">
        <v>8</v>
      </c>
      <c r="H10" s="72">
        <v>9</v>
      </c>
    </row>
    <row r="11" spans="1:9" s="10" customFormat="1" ht="18.75">
      <c r="A11" s="70" t="s">
        <v>6</v>
      </c>
      <c r="B11" s="69"/>
      <c r="C11" s="69"/>
      <c r="D11" s="68"/>
      <c r="E11" s="68"/>
      <c r="F11" s="15">
        <f>SUM(F12+F179+F305+F419+F89+F99+F83+F365+F168+F149+F399)</f>
        <v>618854.80000000005</v>
      </c>
      <c r="G11" s="15">
        <f>SUM(G12+G179+G305+G419+G89+G99+G83+G365+G168+G149+G399)</f>
        <v>567014.23</v>
      </c>
      <c r="H11" s="15">
        <f>SUM(H12+H179+H305+H419+H89+H99+H83+H365+H168+H149+H399)</f>
        <v>544316.80000000016</v>
      </c>
      <c r="I11" s="20"/>
    </row>
    <row r="12" spans="1:9" s="10" customFormat="1" ht="18.75">
      <c r="A12" s="70" t="s">
        <v>8</v>
      </c>
      <c r="B12" s="69" t="s">
        <v>9</v>
      </c>
      <c r="C12" s="69"/>
      <c r="D12" s="69"/>
      <c r="E12" s="68"/>
      <c r="F12" s="15">
        <f>SUM(F13+F25+F32+F43+F48+F18+F38)</f>
        <v>49540.7</v>
      </c>
      <c r="G12" s="15">
        <f>SUM(G13+G25+G32+G43+G48+G18+G38)</f>
        <v>32720.699999999997</v>
      </c>
      <c r="H12" s="15">
        <f>SUM(H13+H25+H32+H43+H48+H18+H38)</f>
        <v>32584.400000000001</v>
      </c>
    </row>
    <row r="13" spans="1:9" s="10" customFormat="1" ht="56.25">
      <c r="A13" s="48" t="s">
        <v>180</v>
      </c>
      <c r="B13" s="18" t="s">
        <v>9</v>
      </c>
      <c r="C13" s="18" t="s">
        <v>179</v>
      </c>
      <c r="D13" s="68"/>
      <c r="E13" s="68"/>
      <c r="F13" s="16">
        <f>SUM(F14)</f>
        <v>2810.8</v>
      </c>
      <c r="G13" s="16">
        <f t="shared" ref="G13:H13" si="0">SUM(G14)</f>
        <v>2810.8</v>
      </c>
      <c r="H13" s="16">
        <f t="shared" si="0"/>
        <v>2810.8</v>
      </c>
    </row>
    <row r="14" spans="1:9" s="10" customFormat="1" ht="56.25">
      <c r="A14" s="4" t="s">
        <v>159</v>
      </c>
      <c r="B14" s="18" t="s">
        <v>9</v>
      </c>
      <c r="C14" s="18" t="s">
        <v>179</v>
      </c>
      <c r="D14" s="19" t="s">
        <v>132</v>
      </c>
      <c r="E14" s="68"/>
      <c r="F14" s="16">
        <f>SUM(F15)</f>
        <v>2810.8</v>
      </c>
      <c r="G14" s="16">
        <f t="shared" ref="G14:H14" si="1">SUM(G15)</f>
        <v>2810.8</v>
      </c>
      <c r="H14" s="16">
        <f t="shared" si="1"/>
        <v>2810.8</v>
      </c>
    </row>
    <row r="15" spans="1:9" s="10" customFormat="1" ht="37.5">
      <c r="A15" s="4" t="s">
        <v>160</v>
      </c>
      <c r="B15" s="18" t="s">
        <v>9</v>
      </c>
      <c r="C15" s="18" t="s">
        <v>179</v>
      </c>
      <c r="D15" s="19" t="s">
        <v>133</v>
      </c>
      <c r="E15" s="68"/>
      <c r="F15" s="16">
        <f>SUM(F16)</f>
        <v>2810.8</v>
      </c>
      <c r="G15" s="16">
        <f t="shared" ref="G15:H15" si="2">SUM(G16)</f>
        <v>2810.8</v>
      </c>
      <c r="H15" s="16">
        <f t="shared" si="2"/>
        <v>2810.8</v>
      </c>
    </row>
    <row r="16" spans="1:9" s="10" customFormat="1" ht="56.25">
      <c r="A16" s="4" t="s">
        <v>181</v>
      </c>
      <c r="B16" s="18" t="s">
        <v>9</v>
      </c>
      <c r="C16" s="18" t="s">
        <v>179</v>
      </c>
      <c r="D16" s="19" t="s">
        <v>182</v>
      </c>
      <c r="E16" s="68"/>
      <c r="F16" s="16">
        <f>SUM(F17)</f>
        <v>2810.8</v>
      </c>
      <c r="G16" s="16">
        <f t="shared" ref="G16:H16" si="3">SUM(G17)</f>
        <v>2810.8</v>
      </c>
      <c r="H16" s="16">
        <f t="shared" si="3"/>
        <v>2810.8</v>
      </c>
    </row>
    <row r="17" spans="1:8" s="10" customFormat="1" ht="112.5">
      <c r="A17" s="36" t="s">
        <v>183</v>
      </c>
      <c r="B17" s="18" t="s">
        <v>9</v>
      </c>
      <c r="C17" s="18" t="s">
        <v>179</v>
      </c>
      <c r="D17" s="19" t="s">
        <v>184</v>
      </c>
      <c r="E17" s="19">
        <v>100</v>
      </c>
      <c r="F17" s="16">
        <f>SUM('8'!G18)</f>
        <v>2810.8</v>
      </c>
      <c r="G17" s="16">
        <f>SUM('8'!H18)</f>
        <v>2810.8</v>
      </c>
      <c r="H17" s="16">
        <f>SUM('8'!I18)</f>
        <v>2810.8</v>
      </c>
    </row>
    <row r="18" spans="1:8" s="10" customFormat="1" ht="56.25">
      <c r="A18" s="36" t="s">
        <v>131</v>
      </c>
      <c r="B18" s="18" t="s">
        <v>9</v>
      </c>
      <c r="C18" s="18" t="s">
        <v>51</v>
      </c>
      <c r="D18" s="18"/>
      <c r="E18" s="19"/>
      <c r="F18" s="16">
        <f>SUM(F19)</f>
        <v>984.5</v>
      </c>
      <c r="G18" s="16">
        <f t="shared" ref="G18:H18" si="4">SUM(G19)</f>
        <v>990.5</v>
      </c>
      <c r="H18" s="16">
        <f t="shared" si="4"/>
        <v>1000.4</v>
      </c>
    </row>
    <row r="19" spans="1:8" s="10" customFormat="1" ht="56.25">
      <c r="A19" s="4" t="s">
        <v>153</v>
      </c>
      <c r="B19" s="18" t="s">
        <v>9</v>
      </c>
      <c r="C19" s="18" t="s">
        <v>51</v>
      </c>
      <c r="D19" s="19" t="s">
        <v>132</v>
      </c>
      <c r="E19" s="68"/>
      <c r="F19" s="16">
        <f>SUM(F20)</f>
        <v>984.5</v>
      </c>
      <c r="G19" s="16">
        <f t="shared" ref="G19:H20" si="5">SUM(G20)</f>
        <v>990.5</v>
      </c>
      <c r="H19" s="16">
        <f t="shared" si="5"/>
        <v>1000.4</v>
      </c>
    </row>
    <row r="20" spans="1:8" s="10" customFormat="1" ht="37.5">
      <c r="A20" s="4" t="s">
        <v>41</v>
      </c>
      <c r="B20" s="18" t="s">
        <v>9</v>
      </c>
      <c r="C20" s="18" t="s">
        <v>51</v>
      </c>
      <c r="D20" s="19" t="s">
        <v>133</v>
      </c>
      <c r="E20" s="68"/>
      <c r="F20" s="16">
        <f>SUM(F21)</f>
        <v>984.5</v>
      </c>
      <c r="G20" s="16">
        <f t="shared" si="5"/>
        <v>990.5</v>
      </c>
      <c r="H20" s="16">
        <f t="shared" si="5"/>
        <v>1000.4</v>
      </c>
    </row>
    <row r="21" spans="1:8" s="10" customFormat="1" ht="56.25">
      <c r="A21" s="4" t="s">
        <v>134</v>
      </c>
      <c r="B21" s="18" t="s">
        <v>9</v>
      </c>
      <c r="C21" s="18" t="s">
        <v>51</v>
      </c>
      <c r="D21" s="19" t="s">
        <v>135</v>
      </c>
      <c r="E21" s="68"/>
      <c r="F21" s="16">
        <f>SUM(F22:F24)</f>
        <v>984.5</v>
      </c>
      <c r="G21" s="16">
        <f t="shared" ref="G21:H21" si="6">SUM(G22:G23)</f>
        <v>990.5</v>
      </c>
      <c r="H21" s="16">
        <f t="shared" si="6"/>
        <v>1000.4</v>
      </c>
    </row>
    <row r="22" spans="1:8" s="10" customFormat="1" ht="112.5">
      <c r="A22" s="36" t="s">
        <v>183</v>
      </c>
      <c r="B22" s="18" t="s">
        <v>9</v>
      </c>
      <c r="C22" s="18" t="s">
        <v>51</v>
      </c>
      <c r="D22" s="19" t="s">
        <v>136</v>
      </c>
      <c r="E22" s="19">
        <v>100</v>
      </c>
      <c r="F22" s="16">
        <f>SUM('8'!G23)</f>
        <v>977.3</v>
      </c>
      <c r="G22" s="16">
        <f>SUM('8'!H23)</f>
        <v>989.5</v>
      </c>
      <c r="H22" s="16">
        <f>SUM('8'!I23)</f>
        <v>999.4</v>
      </c>
    </row>
    <row r="23" spans="1:8" s="10" customFormat="1" ht="56.25">
      <c r="A23" s="36" t="s">
        <v>518</v>
      </c>
      <c r="B23" s="18" t="s">
        <v>9</v>
      </c>
      <c r="C23" s="18" t="s">
        <v>51</v>
      </c>
      <c r="D23" s="19" t="s">
        <v>136</v>
      </c>
      <c r="E23" s="19">
        <v>200</v>
      </c>
      <c r="F23" s="16">
        <f>SUM('8'!G24)</f>
        <v>7.2</v>
      </c>
      <c r="G23" s="16">
        <f>SUM('8'!H24)</f>
        <v>1</v>
      </c>
      <c r="H23" s="16">
        <f>SUM('8'!I24)</f>
        <v>1</v>
      </c>
    </row>
    <row r="24" spans="1:8" s="10" customFormat="1" ht="37.5">
      <c r="A24" s="4" t="s">
        <v>187</v>
      </c>
      <c r="B24" s="18" t="s">
        <v>9</v>
      </c>
      <c r="C24" s="18" t="s">
        <v>51</v>
      </c>
      <c r="D24" s="19" t="s">
        <v>136</v>
      </c>
      <c r="E24" s="19">
        <v>800</v>
      </c>
      <c r="F24" s="16">
        <f>SUM('8'!G25)</f>
        <v>0</v>
      </c>
      <c r="G24" s="16">
        <f>SUM('8'!H25)</f>
        <v>0</v>
      </c>
      <c r="H24" s="16">
        <f>SUM('8'!I25)</f>
        <v>0</v>
      </c>
    </row>
    <row r="25" spans="1:8" s="10" customFormat="1" ht="75">
      <c r="A25" s="36" t="s">
        <v>185</v>
      </c>
      <c r="B25" s="18" t="s">
        <v>9</v>
      </c>
      <c r="C25" s="18" t="s">
        <v>123</v>
      </c>
      <c r="D25" s="19"/>
      <c r="E25" s="19"/>
      <c r="F25" s="16">
        <f>SUM(F26)</f>
        <v>18215.099999999999</v>
      </c>
      <c r="G25" s="16">
        <f t="shared" ref="G25:H26" si="7">SUM(G26)</f>
        <v>13076</v>
      </c>
      <c r="H25" s="16">
        <f t="shared" si="7"/>
        <v>13206.6</v>
      </c>
    </row>
    <row r="26" spans="1:8" s="10" customFormat="1" ht="56.25">
      <c r="A26" s="4" t="s">
        <v>159</v>
      </c>
      <c r="B26" s="18" t="s">
        <v>9</v>
      </c>
      <c r="C26" s="18" t="s">
        <v>123</v>
      </c>
      <c r="D26" s="19" t="s">
        <v>132</v>
      </c>
      <c r="E26" s="68"/>
      <c r="F26" s="16">
        <f>SUM(F27)</f>
        <v>18215.099999999999</v>
      </c>
      <c r="G26" s="16">
        <f t="shared" si="7"/>
        <v>13076</v>
      </c>
      <c r="H26" s="16">
        <f t="shared" si="7"/>
        <v>13206.6</v>
      </c>
    </row>
    <row r="27" spans="1:8" s="10" customFormat="1" ht="37.5">
      <c r="A27" s="4" t="s">
        <v>160</v>
      </c>
      <c r="B27" s="18" t="s">
        <v>9</v>
      </c>
      <c r="C27" s="18" t="s">
        <v>123</v>
      </c>
      <c r="D27" s="19" t="s">
        <v>133</v>
      </c>
      <c r="E27" s="68"/>
      <c r="F27" s="16">
        <f>SUM(F28)</f>
        <v>18215.099999999999</v>
      </c>
      <c r="G27" s="16">
        <f t="shared" ref="G27:H27" si="8">SUM(G28)</f>
        <v>13076</v>
      </c>
      <c r="H27" s="16">
        <f t="shared" si="8"/>
        <v>13206.6</v>
      </c>
    </row>
    <row r="28" spans="1:8" s="10" customFormat="1" ht="56.25">
      <c r="A28" s="4" t="s">
        <v>181</v>
      </c>
      <c r="B28" s="18" t="s">
        <v>9</v>
      </c>
      <c r="C28" s="18" t="s">
        <v>123</v>
      </c>
      <c r="D28" s="19" t="s">
        <v>182</v>
      </c>
      <c r="E28" s="68"/>
      <c r="F28" s="16">
        <f>SUM(F29:F31)</f>
        <v>18215.099999999999</v>
      </c>
      <c r="G28" s="16">
        <f t="shared" ref="G28:H28" si="9">SUM(G29:G31)</f>
        <v>13076</v>
      </c>
      <c r="H28" s="16">
        <f t="shared" si="9"/>
        <v>13206.6</v>
      </c>
    </row>
    <row r="29" spans="1:8" s="10" customFormat="1" ht="112.5">
      <c r="A29" s="36" t="s">
        <v>183</v>
      </c>
      <c r="B29" s="18" t="s">
        <v>9</v>
      </c>
      <c r="C29" s="18" t="s">
        <v>123</v>
      </c>
      <c r="D29" s="19" t="s">
        <v>184</v>
      </c>
      <c r="E29" s="19">
        <v>100</v>
      </c>
      <c r="F29" s="16">
        <f>SUM('8'!G30)</f>
        <v>12919.2</v>
      </c>
      <c r="G29" s="16">
        <f>SUM('8'!H30)</f>
        <v>13048</v>
      </c>
      <c r="H29" s="16">
        <f>SUM('8'!I30)</f>
        <v>13178.6</v>
      </c>
    </row>
    <row r="30" spans="1:8" s="10" customFormat="1" ht="56.25">
      <c r="A30" s="36" t="s">
        <v>186</v>
      </c>
      <c r="B30" s="18" t="s">
        <v>9</v>
      </c>
      <c r="C30" s="18" t="s">
        <v>123</v>
      </c>
      <c r="D30" s="19" t="s">
        <v>184</v>
      </c>
      <c r="E30" s="19">
        <v>200</v>
      </c>
      <c r="F30" s="16">
        <f>SUM('8'!G31)</f>
        <v>5135.8999999999996</v>
      </c>
      <c r="G30" s="16">
        <f>SUM('8'!H31)</f>
        <v>26</v>
      </c>
      <c r="H30" s="16">
        <f>SUM('8'!I31)</f>
        <v>26</v>
      </c>
    </row>
    <row r="31" spans="1:8" s="10" customFormat="1" ht="37.5">
      <c r="A31" s="36" t="s">
        <v>187</v>
      </c>
      <c r="B31" s="18" t="s">
        <v>9</v>
      </c>
      <c r="C31" s="18" t="s">
        <v>123</v>
      </c>
      <c r="D31" s="19" t="s">
        <v>184</v>
      </c>
      <c r="E31" s="19">
        <v>800</v>
      </c>
      <c r="F31" s="16">
        <f>SUM('8'!G32)</f>
        <v>160</v>
      </c>
      <c r="G31" s="16">
        <f>SUM('8'!H32)</f>
        <v>2</v>
      </c>
      <c r="H31" s="16">
        <f>SUM('8'!I32)</f>
        <v>2</v>
      </c>
    </row>
    <row r="32" spans="1:8" s="10" customFormat="1" ht="56.25">
      <c r="A32" s="36" t="s">
        <v>10</v>
      </c>
      <c r="B32" s="18" t="s">
        <v>9</v>
      </c>
      <c r="C32" s="18" t="s">
        <v>11</v>
      </c>
      <c r="D32" s="19"/>
      <c r="E32" s="19"/>
      <c r="F32" s="16">
        <f>SUM(F33)</f>
        <v>6100</v>
      </c>
      <c r="G32" s="16">
        <f t="shared" ref="G32:H32" si="10">SUM(G33)</f>
        <v>6100</v>
      </c>
      <c r="H32" s="16">
        <f t="shared" si="10"/>
        <v>6100</v>
      </c>
    </row>
    <row r="33" spans="1:8" s="10" customFormat="1" ht="131.25">
      <c r="A33" s="4" t="s">
        <v>12</v>
      </c>
      <c r="B33" s="18" t="s">
        <v>9</v>
      </c>
      <c r="C33" s="18" t="s">
        <v>11</v>
      </c>
      <c r="D33" s="19" t="s">
        <v>14</v>
      </c>
      <c r="E33" s="19"/>
      <c r="F33" s="16">
        <f>SUM(F34)</f>
        <v>6100</v>
      </c>
      <c r="G33" s="16">
        <f t="shared" ref="G33:H33" si="11">SUM(G34)</f>
        <v>6100</v>
      </c>
      <c r="H33" s="16">
        <f t="shared" si="11"/>
        <v>6100</v>
      </c>
    </row>
    <row r="34" spans="1:8" s="10" customFormat="1" ht="37.5">
      <c r="A34" s="4" t="s">
        <v>41</v>
      </c>
      <c r="B34" s="18" t="s">
        <v>9</v>
      </c>
      <c r="C34" s="18" t="s">
        <v>11</v>
      </c>
      <c r="D34" s="29" t="s">
        <v>13</v>
      </c>
      <c r="E34" s="19"/>
      <c r="F34" s="16">
        <f>SUM(F35)</f>
        <v>6100</v>
      </c>
      <c r="G34" s="16">
        <f t="shared" ref="G34:H34" si="12">SUM(G35)</f>
        <v>6100</v>
      </c>
      <c r="H34" s="16">
        <f t="shared" si="12"/>
        <v>6100</v>
      </c>
    </row>
    <row r="35" spans="1:8" s="10" customFormat="1" ht="75">
      <c r="A35" s="4" t="s">
        <v>42</v>
      </c>
      <c r="B35" s="18" t="s">
        <v>9</v>
      </c>
      <c r="C35" s="18" t="s">
        <v>11</v>
      </c>
      <c r="D35" s="29" t="s">
        <v>43</v>
      </c>
      <c r="E35" s="19"/>
      <c r="F35" s="16">
        <f>SUM(F36:F37)</f>
        <v>6100</v>
      </c>
      <c r="G35" s="16">
        <f>SUM(G36:G37)</f>
        <v>6100</v>
      </c>
      <c r="H35" s="16">
        <f>SUM(H36:H37)</f>
        <v>6100</v>
      </c>
    </row>
    <row r="36" spans="1:8" s="10" customFormat="1" ht="112.5">
      <c r="A36" s="4" t="s">
        <v>45</v>
      </c>
      <c r="B36" s="18" t="s">
        <v>9</v>
      </c>
      <c r="C36" s="18" t="s">
        <v>11</v>
      </c>
      <c r="D36" s="29" t="s">
        <v>44</v>
      </c>
      <c r="E36" s="19">
        <v>100</v>
      </c>
      <c r="F36" s="16">
        <f>SUM('8'!G431)</f>
        <v>4734.2</v>
      </c>
      <c r="G36" s="16">
        <f>SUM('8'!H431)</f>
        <v>4771.1000000000004</v>
      </c>
      <c r="H36" s="16">
        <f>SUM('8'!I431)</f>
        <v>5417.7</v>
      </c>
    </row>
    <row r="37" spans="1:8" s="10" customFormat="1" ht="56.25">
      <c r="A37" s="4" t="s">
        <v>46</v>
      </c>
      <c r="B37" s="18" t="s">
        <v>9</v>
      </c>
      <c r="C37" s="18" t="s">
        <v>11</v>
      </c>
      <c r="D37" s="29" t="s">
        <v>44</v>
      </c>
      <c r="E37" s="19">
        <v>200</v>
      </c>
      <c r="F37" s="16">
        <f>SUM('8'!G432)</f>
        <v>1365.8</v>
      </c>
      <c r="G37" s="16">
        <f>SUM('8'!H432)</f>
        <v>1328.9</v>
      </c>
      <c r="H37" s="16">
        <f>SUM('8'!I432)</f>
        <v>682.3</v>
      </c>
    </row>
    <row r="38" spans="1:8" s="10" customFormat="1" ht="18.75">
      <c r="A38" s="48" t="s">
        <v>246</v>
      </c>
      <c r="B38" s="18" t="s">
        <v>9</v>
      </c>
      <c r="C38" s="18" t="s">
        <v>50</v>
      </c>
      <c r="D38" s="19"/>
      <c r="E38" s="19"/>
      <c r="F38" s="16">
        <f>SUM(F39+F41)</f>
        <v>0</v>
      </c>
      <c r="G38" s="16">
        <f t="shared" ref="G38:H39" si="13">SUM(G39)</f>
        <v>0</v>
      </c>
      <c r="H38" s="16">
        <f t="shared" si="13"/>
        <v>0</v>
      </c>
    </row>
    <row r="39" spans="1:8" s="10" customFormat="1" ht="56.25">
      <c r="A39" s="4" t="s">
        <v>181</v>
      </c>
      <c r="B39" s="18" t="s">
        <v>9</v>
      </c>
      <c r="C39" s="18" t="s">
        <v>50</v>
      </c>
      <c r="D39" s="19" t="s">
        <v>182</v>
      </c>
      <c r="E39" s="19"/>
      <c r="F39" s="16">
        <f>SUM(F40)</f>
        <v>0</v>
      </c>
      <c r="G39" s="16">
        <f t="shared" si="13"/>
        <v>0</v>
      </c>
      <c r="H39" s="16">
        <f t="shared" si="13"/>
        <v>0</v>
      </c>
    </row>
    <row r="40" spans="1:8" s="10" customFormat="1" ht="37.5">
      <c r="A40" s="36" t="s">
        <v>187</v>
      </c>
      <c r="B40" s="18" t="s">
        <v>9</v>
      </c>
      <c r="C40" s="18" t="s">
        <v>50</v>
      </c>
      <c r="D40" s="19" t="s">
        <v>184</v>
      </c>
      <c r="E40" s="19">
        <v>800</v>
      </c>
      <c r="F40" s="16">
        <f>SUM('8'!G35)</f>
        <v>0</v>
      </c>
      <c r="G40" s="16">
        <f>SUM('8'!H35)</f>
        <v>0</v>
      </c>
      <c r="H40" s="16">
        <f>SUM('8'!I35)</f>
        <v>0</v>
      </c>
    </row>
    <row r="41" spans="1:8" s="10" customFormat="1" ht="93.75">
      <c r="A41" s="4" t="s">
        <v>600</v>
      </c>
      <c r="B41" s="18" t="s">
        <v>9</v>
      </c>
      <c r="C41" s="18" t="s">
        <v>50</v>
      </c>
      <c r="D41" s="19" t="s">
        <v>598</v>
      </c>
      <c r="E41" s="19"/>
      <c r="F41" s="16">
        <f>SUM(F42)</f>
        <v>0</v>
      </c>
      <c r="G41" s="16">
        <f t="shared" ref="G41:H41" si="14">SUM(G42)</f>
        <v>0</v>
      </c>
      <c r="H41" s="16">
        <f t="shared" si="14"/>
        <v>0</v>
      </c>
    </row>
    <row r="42" spans="1:8" s="10" customFormat="1" ht="93.75">
      <c r="A42" s="4" t="s">
        <v>601</v>
      </c>
      <c r="B42" s="18" t="s">
        <v>9</v>
      </c>
      <c r="C42" s="18" t="s">
        <v>50</v>
      </c>
      <c r="D42" s="19" t="s">
        <v>599</v>
      </c>
      <c r="E42" s="19">
        <v>500</v>
      </c>
      <c r="F42" s="16">
        <f>SUM('8'!G37)</f>
        <v>0</v>
      </c>
      <c r="G42" s="16">
        <f>SUM('8'!H37)</f>
        <v>0</v>
      </c>
      <c r="H42" s="16">
        <f>SUM('8'!I37)</f>
        <v>0</v>
      </c>
    </row>
    <row r="43" spans="1:8" s="10" customFormat="1" ht="18.75">
      <c r="A43" s="4" t="s">
        <v>20</v>
      </c>
      <c r="B43" s="18" t="s">
        <v>9</v>
      </c>
      <c r="C43" s="18" t="s">
        <v>19</v>
      </c>
      <c r="D43" s="29"/>
      <c r="E43" s="19"/>
      <c r="F43" s="16">
        <f>SUM(F44)</f>
        <v>300</v>
      </c>
      <c r="G43" s="16">
        <f t="shared" ref="G43:H44" si="15">SUM(G44)</f>
        <v>300</v>
      </c>
      <c r="H43" s="16">
        <f t="shared" si="15"/>
        <v>300</v>
      </c>
    </row>
    <row r="44" spans="1:8" s="10" customFormat="1" ht="131.25">
      <c r="A44" s="4" t="s">
        <v>12</v>
      </c>
      <c r="B44" s="18" t="s">
        <v>9</v>
      </c>
      <c r="C44" s="18" t="s">
        <v>19</v>
      </c>
      <c r="D44" s="19" t="s">
        <v>14</v>
      </c>
      <c r="E44" s="19"/>
      <c r="F44" s="16">
        <f>SUM(F45)</f>
        <v>300</v>
      </c>
      <c r="G44" s="16">
        <f t="shared" si="15"/>
        <v>300</v>
      </c>
      <c r="H44" s="16">
        <f t="shared" si="15"/>
        <v>300</v>
      </c>
    </row>
    <row r="45" spans="1:8" s="10" customFormat="1" ht="37.5">
      <c r="A45" s="4" t="s">
        <v>16</v>
      </c>
      <c r="B45" s="18" t="s">
        <v>9</v>
      </c>
      <c r="C45" s="18" t="s">
        <v>19</v>
      </c>
      <c r="D45" s="29" t="s">
        <v>15</v>
      </c>
      <c r="E45" s="19"/>
      <c r="F45" s="16">
        <f>SUM(F46)</f>
        <v>300</v>
      </c>
      <c r="G45" s="16">
        <f t="shared" ref="G45:H46" si="16">SUM(G46)</f>
        <v>300</v>
      </c>
      <c r="H45" s="16">
        <f t="shared" si="16"/>
        <v>300</v>
      </c>
    </row>
    <row r="46" spans="1:8" s="10" customFormat="1" ht="75">
      <c r="A46" s="4" t="s">
        <v>17</v>
      </c>
      <c r="B46" s="18" t="s">
        <v>9</v>
      </c>
      <c r="C46" s="18" t="s">
        <v>19</v>
      </c>
      <c r="D46" s="29" t="s">
        <v>18</v>
      </c>
      <c r="E46" s="19"/>
      <c r="F46" s="16">
        <f>SUM(F47)</f>
        <v>300</v>
      </c>
      <c r="G46" s="16">
        <f t="shared" si="16"/>
        <v>300</v>
      </c>
      <c r="H46" s="16">
        <f t="shared" si="16"/>
        <v>300</v>
      </c>
    </row>
    <row r="47" spans="1:8" s="10" customFormat="1" ht="75">
      <c r="A47" s="4" t="s">
        <v>567</v>
      </c>
      <c r="B47" s="18" t="s">
        <v>9</v>
      </c>
      <c r="C47" s="18" t="s">
        <v>19</v>
      </c>
      <c r="D47" s="29" t="s">
        <v>21</v>
      </c>
      <c r="E47" s="19">
        <v>800</v>
      </c>
      <c r="F47" s="16">
        <f>SUM('8'!G437)</f>
        <v>300</v>
      </c>
      <c r="G47" s="16">
        <f>SUM('8'!H437)</f>
        <v>300</v>
      </c>
      <c r="H47" s="16">
        <f>SUM('8'!I437)</f>
        <v>300</v>
      </c>
    </row>
    <row r="48" spans="1:8" s="10" customFormat="1" ht="18.75">
      <c r="A48" s="36" t="s">
        <v>142</v>
      </c>
      <c r="B48" s="18" t="s">
        <v>9</v>
      </c>
      <c r="C48" s="18" t="s">
        <v>141</v>
      </c>
      <c r="D48" s="29"/>
      <c r="E48" s="19"/>
      <c r="F48" s="16">
        <f>SUM(F73+F76+F59+F54+F49)</f>
        <v>21130.3</v>
      </c>
      <c r="G48" s="16">
        <f>SUM(G73+G76+G59+G54+G49)</f>
        <v>9443.4</v>
      </c>
      <c r="H48" s="16">
        <f>SUM(H73+H76+H59+H54+H49)</f>
        <v>9166.6</v>
      </c>
    </row>
    <row r="49" spans="1:8" s="10" customFormat="1" ht="37.5">
      <c r="A49" s="4" t="s">
        <v>317</v>
      </c>
      <c r="B49" s="18" t="s">
        <v>9</v>
      </c>
      <c r="C49" s="18" t="s">
        <v>141</v>
      </c>
      <c r="D49" s="19" t="s">
        <v>318</v>
      </c>
      <c r="E49" s="19"/>
      <c r="F49" s="16">
        <f>F50</f>
        <v>844.19999999999993</v>
      </c>
      <c r="G49" s="16">
        <f t="shared" ref="G49:H50" si="17">G50</f>
        <v>852.3</v>
      </c>
      <c r="H49" s="16">
        <f t="shared" si="17"/>
        <v>903.2</v>
      </c>
    </row>
    <row r="50" spans="1:8" s="10" customFormat="1" ht="37.5">
      <c r="A50" s="4" t="s">
        <v>323</v>
      </c>
      <c r="B50" s="18" t="s">
        <v>9</v>
      </c>
      <c r="C50" s="18" t="s">
        <v>141</v>
      </c>
      <c r="D50" s="29" t="s">
        <v>319</v>
      </c>
      <c r="E50" s="19"/>
      <c r="F50" s="16">
        <f>F51</f>
        <v>844.19999999999993</v>
      </c>
      <c r="G50" s="16">
        <f t="shared" si="17"/>
        <v>852.3</v>
      </c>
      <c r="H50" s="16">
        <f t="shared" si="17"/>
        <v>903.2</v>
      </c>
    </row>
    <row r="51" spans="1:8" s="10" customFormat="1" ht="75">
      <c r="A51" s="4" t="s">
        <v>336</v>
      </c>
      <c r="B51" s="18" t="s">
        <v>9</v>
      </c>
      <c r="C51" s="18" t="s">
        <v>141</v>
      </c>
      <c r="D51" s="19" t="s">
        <v>324</v>
      </c>
      <c r="E51" s="19"/>
      <c r="F51" s="16">
        <f>F52+F53</f>
        <v>844.19999999999993</v>
      </c>
      <c r="G51" s="16">
        <f t="shared" ref="G51:H51" si="18">G52+G53</f>
        <v>852.3</v>
      </c>
      <c r="H51" s="16">
        <f t="shared" si="18"/>
        <v>903.2</v>
      </c>
    </row>
    <row r="52" spans="1:8" s="10" customFormat="1" ht="131.25">
      <c r="A52" s="4" t="s">
        <v>330</v>
      </c>
      <c r="B52" s="18" t="s">
        <v>9</v>
      </c>
      <c r="C52" s="18" t="s">
        <v>141</v>
      </c>
      <c r="D52" s="19" t="s">
        <v>325</v>
      </c>
      <c r="E52" s="19">
        <v>100</v>
      </c>
      <c r="F52" s="16">
        <f>SUM('8'!G278)</f>
        <v>756.9</v>
      </c>
      <c r="G52" s="16">
        <f>SUM('8'!H278)</f>
        <v>756.9</v>
      </c>
      <c r="H52" s="16">
        <f>SUM('8'!I278)</f>
        <v>768.4</v>
      </c>
    </row>
    <row r="53" spans="1:8" s="10" customFormat="1" ht="75">
      <c r="A53" s="4" t="s">
        <v>331</v>
      </c>
      <c r="B53" s="18" t="s">
        <v>9</v>
      </c>
      <c r="C53" s="18" t="s">
        <v>141</v>
      </c>
      <c r="D53" s="19" t="s">
        <v>325</v>
      </c>
      <c r="E53" s="19">
        <v>200</v>
      </c>
      <c r="F53" s="16">
        <f>SUM('8'!G279)</f>
        <v>87.3</v>
      </c>
      <c r="G53" s="16">
        <f>SUM('8'!H279)</f>
        <v>95.4</v>
      </c>
      <c r="H53" s="16">
        <f>SUM('8'!I279)</f>
        <v>134.80000000000001</v>
      </c>
    </row>
    <row r="54" spans="1:8" s="10" customFormat="1" ht="56.25">
      <c r="A54" s="4" t="s">
        <v>162</v>
      </c>
      <c r="B54" s="18" t="s">
        <v>9</v>
      </c>
      <c r="C54" s="18" t="s">
        <v>141</v>
      </c>
      <c r="D54" s="19" t="s">
        <v>163</v>
      </c>
      <c r="E54" s="19"/>
      <c r="F54" s="16">
        <f>SUM(F55)</f>
        <v>3</v>
      </c>
      <c r="G54" s="16">
        <f t="shared" ref="G54:H55" si="19">SUM(G55)</f>
        <v>3</v>
      </c>
      <c r="H54" s="16">
        <f t="shared" si="19"/>
        <v>3</v>
      </c>
    </row>
    <row r="55" spans="1:8" s="10" customFormat="1" ht="37.5">
      <c r="A55" s="36" t="s">
        <v>263</v>
      </c>
      <c r="B55" s="18" t="s">
        <v>9</v>
      </c>
      <c r="C55" s="18" t="s">
        <v>141</v>
      </c>
      <c r="D55" s="19" t="s">
        <v>261</v>
      </c>
      <c r="E55" s="19"/>
      <c r="F55" s="16">
        <f>SUM(F56)</f>
        <v>3</v>
      </c>
      <c r="G55" s="16">
        <f t="shared" si="19"/>
        <v>3</v>
      </c>
      <c r="H55" s="16">
        <f t="shared" si="19"/>
        <v>3</v>
      </c>
    </row>
    <row r="56" spans="1:8" s="10" customFormat="1" ht="75">
      <c r="A56" s="36" t="s">
        <v>514</v>
      </c>
      <c r="B56" s="18" t="s">
        <v>9</v>
      </c>
      <c r="C56" s="18" t="s">
        <v>141</v>
      </c>
      <c r="D56" s="19" t="s">
        <v>259</v>
      </c>
      <c r="E56" s="19"/>
      <c r="F56" s="16">
        <f>SUM(F57:F58)</f>
        <v>3</v>
      </c>
      <c r="G56" s="16">
        <f t="shared" ref="G56:H56" si="20">SUM(G57:G58)</f>
        <v>3</v>
      </c>
      <c r="H56" s="16">
        <f t="shared" si="20"/>
        <v>3</v>
      </c>
    </row>
    <row r="57" spans="1:8" s="10" customFormat="1" ht="112.5">
      <c r="A57" s="36" t="s">
        <v>553</v>
      </c>
      <c r="B57" s="18" t="s">
        <v>9</v>
      </c>
      <c r="C57" s="18" t="s">
        <v>141</v>
      </c>
      <c r="D57" s="19" t="s">
        <v>260</v>
      </c>
      <c r="E57" s="19">
        <v>200</v>
      </c>
      <c r="F57" s="16">
        <f>SUM('8'!G42)</f>
        <v>1</v>
      </c>
      <c r="G57" s="16">
        <f>SUM('8'!H42)</f>
        <v>1</v>
      </c>
      <c r="H57" s="16">
        <f>SUM('8'!I42)</f>
        <v>1</v>
      </c>
    </row>
    <row r="58" spans="1:8" s="10" customFormat="1" ht="187.5">
      <c r="A58" s="36" t="s">
        <v>265</v>
      </c>
      <c r="B58" s="18" t="s">
        <v>9</v>
      </c>
      <c r="C58" s="18" t="s">
        <v>141</v>
      </c>
      <c r="D58" s="19" t="s">
        <v>262</v>
      </c>
      <c r="E58" s="19">
        <v>200</v>
      </c>
      <c r="F58" s="16">
        <f>SUM('8'!G43)</f>
        <v>2</v>
      </c>
      <c r="G58" s="16">
        <f>SUM('8'!H43)</f>
        <v>2</v>
      </c>
      <c r="H58" s="16">
        <f>SUM('8'!I43)</f>
        <v>2</v>
      </c>
    </row>
    <row r="59" spans="1:8" s="10" customFormat="1" ht="131.25">
      <c r="A59" s="4" t="s">
        <v>12</v>
      </c>
      <c r="B59" s="18" t="s">
        <v>9</v>
      </c>
      <c r="C59" s="18" t="s">
        <v>141</v>
      </c>
      <c r="D59" s="19" t="s">
        <v>14</v>
      </c>
      <c r="E59" s="19"/>
      <c r="F59" s="16">
        <f>SUM(F63+F60)</f>
        <v>5762</v>
      </c>
      <c r="G59" s="16">
        <f t="shared" ref="G59:H59" si="21">SUM(G63)</f>
        <v>1230</v>
      </c>
      <c r="H59" s="16">
        <f t="shared" si="21"/>
        <v>1286</v>
      </c>
    </row>
    <row r="60" spans="1:8" s="10" customFormat="1" ht="37.5">
      <c r="A60" s="4" t="s">
        <v>16</v>
      </c>
      <c r="B60" s="18" t="s">
        <v>9</v>
      </c>
      <c r="C60" s="18" t="s">
        <v>141</v>
      </c>
      <c r="D60" s="29" t="s">
        <v>15</v>
      </c>
      <c r="E60" s="19"/>
      <c r="F60" s="16">
        <f>F61</f>
        <v>4545</v>
      </c>
      <c r="G60" s="16">
        <f t="shared" ref="G60:H60" si="22">G61</f>
        <v>0</v>
      </c>
      <c r="H60" s="16">
        <f t="shared" si="22"/>
        <v>0</v>
      </c>
    </row>
    <row r="61" spans="1:8" s="10" customFormat="1" ht="75">
      <c r="A61" s="4" t="s">
        <v>17</v>
      </c>
      <c r="B61" s="18" t="s">
        <v>9</v>
      </c>
      <c r="C61" s="18" t="s">
        <v>141</v>
      </c>
      <c r="D61" s="29" t="s">
        <v>18</v>
      </c>
      <c r="E61" s="19"/>
      <c r="F61" s="16">
        <f>F62</f>
        <v>4545</v>
      </c>
      <c r="G61" s="16">
        <f t="shared" ref="G61:H61" si="23">G62</f>
        <v>0</v>
      </c>
      <c r="H61" s="16">
        <f t="shared" si="23"/>
        <v>0</v>
      </c>
    </row>
    <row r="62" spans="1:8" s="10" customFormat="1" ht="75">
      <c r="A62" s="4" t="s">
        <v>32</v>
      </c>
      <c r="B62" s="18" t="s">
        <v>9</v>
      </c>
      <c r="C62" s="18" t="s">
        <v>141</v>
      </c>
      <c r="D62" s="29" t="s">
        <v>23</v>
      </c>
      <c r="E62" s="19">
        <v>800</v>
      </c>
      <c r="F62" s="16">
        <f>'8'!G442</f>
        <v>4545</v>
      </c>
      <c r="G62" s="16">
        <f>'8'!H442</f>
        <v>0</v>
      </c>
      <c r="H62" s="16">
        <f>'8'!I442</f>
        <v>0</v>
      </c>
    </row>
    <row r="63" spans="1:8" s="10" customFormat="1" ht="75">
      <c r="A63" s="4" t="s">
        <v>229</v>
      </c>
      <c r="B63" s="18" t="s">
        <v>9</v>
      </c>
      <c r="C63" s="18" t="s">
        <v>141</v>
      </c>
      <c r="D63" s="19" t="s">
        <v>230</v>
      </c>
      <c r="E63" s="19"/>
      <c r="F63" s="16">
        <f>SUM(F64+F67+F70)</f>
        <v>1217</v>
      </c>
      <c r="G63" s="16">
        <f t="shared" ref="G63:H63" si="24">SUM(G64+G67+G70)</f>
        <v>1230</v>
      </c>
      <c r="H63" s="16">
        <f t="shared" si="24"/>
        <v>1286</v>
      </c>
    </row>
    <row r="64" spans="1:8" s="10" customFormat="1" ht="112.5">
      <c r="A64" s="4" t="s">
        <v>569</v>
      </c>
      <c r="B64" s="18" t="s">
        <v>9</v>
      </c>
      <c r="C64" s="18" t="s">
        <v>141</v>
      </c>
      <c r="D64" s="19" t="s">
        <v>231</v>
      </c>
      <c r="E64" s="68"/>
      <c r="F64" s="16">
        <f>SUM(F65:F66)</f>
        <v>422</v>
      </c>
      <c r="G64" s="16">
        <f t="shared" ref="G64:H64" si="25">SUM(G65:G66)</f>
        <v>426</v>
      </c>
      <c r="H64" s="16">
        <f t="shared" si="25"/>
        <v>451</v>
      </c>
    </row>
    <row r="65" spans="1:8" s="10" customFormat="1" ht="131.25">
      <c r="A65" s="36" t="s">
        <v>232</v>
      </c>
      <c r="B65" s="18" t="s">
        <v>9</v>
      </c>
      <c r="C65" s="18" t="s">
        <v>141</v>
      </c>
      <c r="D65" s="19" t="s">
        <v>234</v>
      </c>
      <c r="E65" s="19">
        <v>100</v>
      </c>
      <c r="F65" s="16">
        <f>SUM('8'!G47)</f>
        <v>379.2</v>
      </c>
      <c r="G65" s="16">
        <f>SUM('8'!H47)</f>
        <v>382.8</v>
      </c>
      <c r="H65" s="16">
        <f>SUM('8'!I47)</f>
        <v>386.7</v>
      </c>
    </row>
    <row r="66" spans="1:8" s="10" customFormat="1" ht="75">
      <c r="A66" s="36" t="s">
        <v>233</v>
      </c>
      <c r="B66" s="18" t="s">
        <v>9</v>
      </c>
      <c r="C66" s="18" t="s">
        <v>141</v>
      </c>
      <c r="D66" s="19" t="s">
        <v>234</v>
      </c>
      <c r="E66" s="19">
        <v>200</v>
      </c>
      <c r="F66" s="16">
        <f>SUM('8'!G48)</f>
        <v>42.8</v>
      </c>
      <c r="G66" s="16">
        <f>SUM('8'!H48)</f>
        <v>43.2</v>
      </c>
      <c r="H66" s="16">
        <f>SUM('8'!I48)</f>
        <v>64.3</v>
      </c>
    </row>
    <row r="67" spans="1:8" s="10" customFormat="1" ht="131.25">
      <c r="A67" s="4" t="s">
        <v>554</v>
      </c>
      <c r="B67" s="18" t="s">
        <v>9</v>
      </c>
      <c r="C67" s="18" t="s">
        <v>141</v>
      </c>
      <c r="D67" s="19" t="s">
        <v>236</v>
      </c>
      <c r="E67" s="68"/>
      <c r="F67" s="16">
        <f>SUM(F68:F69)</f>
        <v>414</v>
      </c>
      <c r="G67" s="16">
        <f t="shared" ref="G67:H67" si="26">SUM(G68:G69)</f>
        <v>419</v>
      </c>
      <c r="H67" s="16">
        <f t="shared" si="26"/>
        <v>434</v>
      </c>
    </row>
    <row r="68" spans="1:8" s="10" customFormat="1" ht="168.75">
      <c r="A68" s="36" t="s">
        <v>238</v>
      </c>
      <c r="B68" s="18" t="s">
        <v>9</v>
      </c>
      <c r="C68" s="18" t="s">
        <v>141</v>
      </c>
      <c r="D68" s="19" t="s">
        <v>237</v>
      </c>
      <c r="E68" s="19">
        <v>100</v>
      </c>
      <c r="F68" s="16">
        <f>SUM('8'!G50)</f>
        <v>357.2</v>
      </c>
      <c r="G68" s="16">
        <f>SUM('8'!H50)</f>
        <v>360.8</v>
      </c>
      <c r="H68" s="16">
        <f>SUM('8'!I50)</f>
        <v>364.5</v>
      </c>
    </row>
    <row r="69" spans="1:8" s="10" customFormat="1" ht="112.5">
      <c r="A69" s="36" t="s">
        <v>239</v>
      </c>
      <c r="B69" s="18" t="s">
        <v>9</v>
      </c>
      <c r="C69" s="18" t="s">
        <v>141</v>
      </c>
      <c r="D69" s="19" t="s">
        <v>237</v>
      </c>
      <c r="E69" s="19">
        <v>200</v>
      </c>
      <c r="F69" s="16">
        <f>SUM('8'!G51)</f>
        <v>56.8</v>
      </c>
      <c r="G69" s="16">
        <f>SUM('8'!H51)</f>
        <v>58.2</v>
      </c>
      <c r="H69" s="16">
        <f>SUM('8'!I51)</f>
        <v>69.5</v>
      </c>
    </row>
    <row r="70" spans="1:8" s="10" customFormat="1" ht="75">
      <c r="A70" s="4" t="s">
        <v>245</v>
      </c>
      <c r="B70" s="18" t="s">
        <v>9</v>
      </c>
      <c r="C70" s="18" t="s">
        <v>141</v>
      </c>
      <c r="D70" s="19" t="s">
        <v>241</v>
      </c>
      <c r="E70" s="68"/>
      <c r="F70" s="16">
        <f>SUM(F71:F72)</f>
        <v>381</v>
      </c>
      <c r="G70" s="16">
        <f t="shared" ref="G70:H70" si="27">SUM(G71:G72)</f>
        <v>385</v>
      </c>
      <c r="H70" s="16">
        <f t="shared" si="27"/>
        <v>401</v>
      </c>
    </row>
    <row r="71" spans="1:8" s="10" customFormat="1" ht="112.5">
      <c r="A71" s="36" t="s">
        <v>244</v>
      </c>
      <c r="B71" s="18" t="s">
        <v>9</v>
      </c>
      <c r="C71" s="18" t="s">
        <v>141</v>
      </c>
      <c r="D71" s="19" t="s">
        <v>242</v>
      </c>
      <c r="E71" s="19">
        <v>100</v>
      </c>
      <c r="F71" s="16">
        <f>SUM('8'!G53)</f>
        <v>367.6</v>
      </c>
      <c r="G71" s="16">
        <f>SUM('8'!H53)</f>
        <v>371.3</v>
      </c>
      <c r="H71" s="16">
        <f>SUM('8'!I53)</f>
        <v>375</v>
      </c>
    </row>
    <row r="72" spans="1:8" s="10" customFormat="1" ht="75">
      <c r="A72" s="36" t="s">
        <v>243</v>
      </c>
      <c r="B72" s="18" t="s">
        <v>9</v>
      </c>
      <c r="C72" s="18" t="s">
        <v>141</v>
      </c>
      <c r="D72" s="19" t="s">
        <v>242</v>
      </c>
      <c r="E72" s="19">
        <v>200</v>
      </c>
      <c r="F72" s="16">
        <f>SUM('8'!G54)</f>
        <v>13.4</v>
      </c>
      <c r="G72" s="16">
        <f>SUM('8'!H54)</f>
        <v>13.7</v>
      </c>
      <c r="H72" s="16">
        <f>SUM('8'!I54)</f>
        <v>26</v>
      </c>
    </row>
    <row r="73" spans="1:8" s="10" customFormat="1" ht="37.5">
      <c r="A73" s="4" t="s">
        <v>138</v>
      </c>
      <c r="B73" s="18" t="s">
        <v>9</v>
      </c>
      <c r="C73" s="18" t="s">
        <v>141</v>
      </c>
      <c r="D73" s="19" t="s">
        <v>139</v>
      </c>
      <c r="E73" s="68"/>
      <c r="F73" s="16">
        <f>SUM(F74:F75)</f>
        <v>13770.199999999999</v>
      </c>
      <c r="G73" s="16">
        <f>SUM(G74:G75)</f>
        <v>7358.1</v>
      </c>
      <c r="H73" s="16">
        <f>SUM(H74:H75)</f>
        <v>6974.4</v>
      </c>
    </row>
    <row r="74" spans="1:8" s="10" customFormat="1" ht="131.25">
      <c r="A74" s="36" t="s">
        <v>143</v>
      </c>
      <c r="B74" s="18" t="s">
        <v>9</v>
      </c>
      <c r="C74" s="18" t="s">
        <v>141</v>
      </c>
      <c r="D74" s="19" t="s">
        <v>140</v>
      </c>
      <c r="E74" s="19">
        <v>100</v>
      </c>
      <c r="F74" s="16">
        <f>SUM('8'!G58)</f>
        <v>13102.4</v>
      </c>
      <c r="G74" s="16">
        <f>SUM('8'!H58)</f>
        <v>7352.1</v>
      </c>
      <c r="H74" s="16">
        <f>SUM('8'!I58)</f>
        <v>6968.4</v>
      </c>
    </row>
    <row r="75" spans="1:8" s="10" customFormat="1" ht="75">
      <c r="A75" s="36" t="s">
        <v>144</v>
      </c>
      <c r="B75" s="18" t="s">
        <v>9</v>
      </c>
      <c r="C75" s="18" t="s">
        <v>141</v>
      </c>
      <c r="D75" s="19" t="s">
        <v>140</v>
      </c>
      <c r="E75" s="19">
        <v>200</v>
      </c>
      <c r="F75" s="16">
        <f>SUM('8'!G59)</f>
        <v>667.8</v>
      </c>
      <c r="G75" s="16">
        <f>SUM('8'!H59)</f>
        <v>6</v>
      </c>
      <c r="H75" s="16">
        <f>SUM('8'!I59)</f>
        <v>6</v>
      </c>
    </row>
    <row r="76" spans="1:8" s="10" customFormat="1" ht="37.5">
      <c r="A76" s="4" t="s">
        <v>568</v>
      </c>
      <c r="B76" s="18" t="s">
        <v>9</v>
      </c>
      <c r="C76" s="18" t="s">
        <v>141</v>
      </c>
      <c r="D76" s="19" t="s">
        <v>146</v>
      </c>
      <c r="E76" s="19"/>
      <c r="F76" s="16">
        <f>SUM(F77)</f>
        <v>750.9</v>
      </c>
      <c r="G76" s="16">
        <f t="shared" ref="G76:H76" si="28">SUM(G77)</f>
        <v>0</v>
      </c>
      <c r="H76" s="16">
        <f t="shared" si="28"/>
        <v>0</v>
      </c>
    </row>
    <row r="77" spans="1:8" s="10" customFormat="1" ht="56.25">
      <c r="A77" s="4" t="s">
        <v>556</v>
      </c>
      <c r="B77" s="18" t="s">
        <v>9</v>
      </c>
      <c r="C77" s="18" t="s">
        <v>141</v>
      </c>
      <c r="D77" s="19" t="s">
        <v>148</v>
      </c>
      <c r="E77" s="19"/>
      <c r="F77" s="16">
        <f>SUM(F80+F81+F79+F82+F78)</f>
        <v>750.9</v>
      </c>
      <c r="G77" s="16">
        <f t="shared" ref="G77:H77" si="29">SUM(G80+G81+G79+G82+G78)</f>
        <v>0</v>
      </c>
      <c r="H77" s="16">
        <f t="shared" si="29"/>
        <v>0</v>
      </c>
    </row>
    <row r="78" spans="1:8" s="10" customFormat="1" ht="56.25">
      <c r="A78" s="4" t="s">
        <v>573</v>
      </c>
      <c r="B78" s="18" t="s">
        <v>9</v>
      </c>
      <c r="C78" s="18" t="s">
        <v>141</v>
      </c>
      <c r="D78" s="19">
        <v>5920154690</v>
      </c>
      <c r="E78" s="19">
        <v>200</v>
      </c>
      <c r="F78" s="16">
        <f>'8'!G62</f>
        <v>362.9</v>
      </c>
      <c r="G78" s="16">
        <f>'8'!H62</f>
        <v>0</v>
      </c>
      <c r="H78" s="16">
        <f>'8'!I62</f>
        <v>0</v>
      </c>
    </row>
    <row r="79" spans="1:8" s="10" customFormat="1" ht="150">
      <c r="A79" s="12" t="s">
        <v>520</v>
      </c>
      <c r="B79" s="18" t="s">
        <v>9</v>
      </c>
      <c r="C79" s="18" t="s">
        <v>141</v>
      </c>
      <c r="D79" s="19" t="s">
        <v>203</v>
      </c>
      <c r="E79" s="19">
        <v>200</v>
      </c>
      <c r="F79" s="16">
        <f>SUM('8'!G63)</f>
        <v>12</v>
      </c>
      <c r="G79" s="16">
        <f>SUM('8'!H63)</f>
        <v>0</v>
      </c>
      <c r="H79" s="16">
        <f>SUM('8'!I63)</f>
        <v>0</v>
      </c>
    </row>
    <row r="80" spans="1:8" s="10" customFormat="1" ht="168.75">
      <c r="A80" s="36" t="s">
        <v>499</v>
      </c>
      <c r="B80" s="18" t="s">
        <v>9</v>
      </c>
      <c r="C80" s="18" t="s">
        <v>141</v>
      </c>
      <c r="D80" s="19" t="s">
        <v>149</v>
      </c>
      <c r="E80" s="19">
        <v>100</v>
      </c>
      <c r="F80" s="16">
        <f>SUM('8'!G64)</f>
        <v>333.3</v>
      </c>
      <c r="G80" s="16">
        <f>SUM('8'!H64)</f>
        <v>0</v>
      </c>
      <c r="H80" s="16">
        <f>SUM('8'!I64)</f>
        <v>0</v>
      </c>
    </row>
    <row r="81" spans="1:8" s="10" customFormat="1" ht="112.5">
      <c r="A81" s="36" t="s">
        <v>500</v>
      </c>
      <c r="B81" s="18" t="s">
        <v>9</v>
      </c>
      <c r="C81" s="18" t="s">
        <v>141</v>
      </c>
      <c r="D81" s="19" t="s">
        <v>149</v>
      </c>
      <c r="E81" s="19">
        <v>200</v>
      </c>
      <c r="F81" s="16">
        <f>SUM('8'!G65)</f>
        <v>38.700000000000003</v>
      </c>
      <c r="G81" s="16">
        <f>SUM('8'!H65)</f>
        <v>0</v>
      </c>
      <c r="H81" s="16">
        <f>SUM('8'!I65)</f>
        <v>0</v>
      </c>
    </row>
    <row r="82" spans="1:8" s="10" customFormat="1" ht="56.25">
      <c r="A82" s="13" t="s">
        <v>202</v>
      </c>
      <c r="B82" s="18" t="s">
        <v>9</v>
      </c>
      <c r="C82" s="18" t="s">
        <v>141</v>
      </c>
      <c r="D82" s="19" t="s">
        <v>542</v>
      </c>
      <c r="E82" s="19">
        <v>200</v>
      </c>
      <c r="F82" s="16">
        <f>SUM('8'!G66)</f>
        <v>4</v>
      </c>
      <c r="G82" s="16">
        <f>SUM('8'!H66)</f>
        <v>0</v>
      </c>
      <c r="H82" s="16">
        <f>SUM('8'!I66)</f>
        <v>0</v>
      </c>
    </row>
    <row r="83" spans="1:8" s="10" customFormat="1" ht="18.75">
      <c r="A83" s="49" t="s">
        <v>193</v>
      </c>
      <c r="B83" s="69" t="s">
        <v>179</v>
      </c>
      <c r="C83" s="69"/>
      <c r="D83" s="68"/>
      <c r="E83" s="68"/>
      <c r="F83" s="15">
        <f>SUM(F84)</f>
        <v>100</v>
      </c>
      <c r="G83" s="15">
        <f t="shared" ref="G83:H83" si="30">SUM(G84)</f>
        <v>1</v>
      </c>
      <c r="H83" s="15">
        <f t="shared" si="30"/>
        <v>1</v>
      </c>
    </row>
    <row r="84" spans="1:8" s="10" customFormat="1" ht="18.75">
      <c r="A84" s="36" t="s">
        <v>192</v>
      </c>
      <c r="B84" s="18" t="s">
        <v>179</v>
      </c>
      <c r="C84" s="18" t="s">
        <v>123</v>
      </c>
      <c r="D84" s="19"/>
      <c r="E84" s="19"/>
      <c r="F84" s="16">
        <f>SUM(F85)</f>
        <v>100</v>
      </c>
      <c r="G84" s="16">
        <f t="shared" ref="G84:H84" si="31">SUM(G85)</f>
        <v>1</v>
      </c>
      <c r="H84" s="16">
        <f t="shared" si="31"/>
        <v>1</v>
      </c>
    </row>
    <row r="85" spans="1:8" s="10" customFormat="1" ht="56.25">
      <c r="A85" s="4" t="s">
        <v>159</v>
      </c>
      <c r="B85" s="18" t="s">
        <v>179</v>
      </c>
      <c r="C85" s="18" t="s">
        <v>123</v>
      </c>
      <c r="D85" s="19" t="s">
        <v>132</v>
      </c>
      <c r="E85" s="19"/>
      <c r="F85" s="16">
        <f>SUM(F86)</f>
        <v>100</v>
      </c>
      <c r="G85" s="16">
        <f t="shared" ref="G85:H85" si="32">SUM(G86)</f>
        <v>1</v>
      </c>
      <c r="H85" s="16">
        <f t="shared" si="32"/>
        <v>1</v>
      </c>
    </row>
    <row r="86" spans="1:8" s="10" customFormat="1" ht="37.5">
      <c r="A86" s="4" t="s">
        <v>160</v>
      </c>
      <c r="B86" s="18" t="s">
        <v>179</v>
      </c>
      <c r="C86" s="18" t="s">
        <v>123</v>
      </c>
      <c r="D86" s="19" t="s">
        <v>133</v>
      </c>
      <c r="E86" s="19"/>
      <c r="F86" s="16">
        <f>SUM(F87)</f>
        <v>100</v>
      </c>
      <c r="G86" s="16">
        <f t="shared" ref="G86:H86" si="33">SUM(G87)</f>
        <v>1</v>
      </c>
      <c r="H86" s="16">
        <f t="shared" si="33"/>
        <v>1</v>
      </c>
    </row>
    <row r="87" spans="1:8" s="10" customFormat="1" ht="37.5">
      <c r="A87" s="4" t="s">
        <v>196</v>
      </c>
      <c r="B87" s="18" t="s">
        <v>179</v>
      </c>
      <c r="C87" s="18" t="s">
        <v>123</v>
      </c>
      <c r="D87" s="19" t="s">
        <v>195</v>
      </c>
      <c r="E87" s="19"/>
      <c r="F87" s="16">
        <f>SUM(F88)</f>
        <v>100</v>
      </c>
      <c r="G87" s="16">
        <f t="shared" ref="G87:H87" si="34">SUM(G88)</f>
        <v>1</v>
      </c>
      <c r="H87" s="16">
        <f t="shared" si="34"/>
        <v>1</v>
      </c>
    </row>
    <row r="88" spans="1:8" s="10" customFormat="1" ht="93.75">
      <c r="A88" s="36" t="s">
        <v>197</v>
      </c>
      <c r="B88" s="18" t="s">
        <v>179</v>
      </c>
      <c r="C88" s="18" t="s">
        <v>123</v>
      </c>
      <c r="D88" s="19" t="s">
        <v>194</v>
      </c>
      <c r="E88" s="19">
        <v>200</v>
      </c>
      <c r="F88" s="16">
        <f>SUM('8'!G72)</f>
        <v>100</v>
      </c>
      <c r="G88" s="16">
        <f>SUM('8'!H72)</f>
        <v>1</v>
      </c>
      <c r="H88" s="16">
        <f>SUM('8'!I72)</f>
        <v>1</v>
      </c>
    </row>
    <row r="89" spans="1:8" s="10" customFormat="1" ht="37.5">
      <c r="A89" s="70" t="s">
        <v>151</v>
      </c>
      <c r="B89" s="69" t="s">
        <v>51</v>
      </c>
      <c r="C89" s="69"/>
      <c r="D89" s="43"/>
      <c r="E89" s="68"/>
      <c r="F89" s="15">
        <f>SUM(F90)</f>
        <v>1332.4</v>
      </c>
      <c r="G89" s="15">
        <f t="shared" ref="G89:H89" si="35">SUM(G90)</f>
        <v>1328.6</v>
      </c>
      <c r="H89" s="15">
        <f t="shared" si="35"/>
        <v>1341.8</v>
      </c>
    </row>
    <row r="90" spans="1:8" s="10" customFormat="1" ht="56.25">
      <c r="A90" s="36" t="s">
        <v>152</v>
      </c>
      <c r="B90" s="18" t="s">
        <v>51</v>
      </c>
      <c r="C90" s="18" t="s">
        <v>150</v>
      </c>
      <c r="D90" s="29"/>
      <c r="E90" s="19"/>
      <c r="F90" s="16">
        <f>SUM(F91)</f>
        <v>1332.4</v>
      </c>
      <c r="G90" s="16">
        <f t="shared" ref="G90:H90" si="36">SUM(G91)</f>
        <v>1328.6</v>
      </c>
      <c r="H90" s="16">
        <f t="shared" si="36"/>
        <v>1341.8</v>
      </c>
    </row>
    <row r="91" spans="1:8" s="10" customFormat="1" ht="75">
      <c r="A91" s="4" t="s">
        <v>529</v>
      </c>
      <c r="B91" s="18" t="s">
        <v>51</v>
      </c>
      <c r="C91" s="18" t="s">
        <v>150</v>
      </c>
      <c r="D91" s="19" t="s">
        <v>154</v>
      </c>
      <c r="E91" s="68"/>
      <c r="F91" s="16">
        <f>SUM(F92+F96)</f>
        <v>1332.4</v>
      </c>
      <c r="G91" s="16">
        <f t="shared" ref="G91:H91" si="37">SUM(G92+G96)</f>
        <v>1328.6</v>
      </c>
      <c r="H91" s="16">
        <f t="shared" si="37"/>
        <v>1341.8</v>
      </c>
    </row>
    <row r="92" spans="1:8" s="10" customFormat="1" ht="37.5">
      <c r="A92" s="8" t="s">
        <v>530</v>
      </c>
      <c r="B92" s="18" t="s">
        <v>51</v>
      </c>
      <c r="C92" s="18" t="s">
        <v>150</v>
      </c>
      <c r="D92" s="19" t="s">
        <v>170</v>
      </c>
      <c r="E92" s="68"/>
      <c r="F92" s="16">
        <f>SUM(F93:F95)</f>
        <v>11</v>
      </c>
      <c r="G92" s="16">
        <f t="shared" ref="G92:H92" si="38">SUM(G93:G95)</f>
        <v>3</v>
      </c>
      <c r="H92" s="16">
        <f t="shared" si="38"/>
        <v>3</v>
      </c>
    </row>
    <row r="93" spans="1:8" s="10" customFormat="1" ht="56.25">
      <c r="A93" s="4" t="s">
        <v>536</v>
      </c>
      <c r="B93" s="18" t="s">
        <v>51</v>
      </c>
      <c r="C93" s="18" t="s">
        <v>150</v>
      </c>
      <c r="D93" s="19" t="s">
        <v>535</v>
      </c>
      <c r="E93" s="19">
        <v>200</v>
      </c>
      <c r="F93" s="16">
        <f>'8'!G77</f>
        <v>5</v>
      </c>
      <c r="G93" s="16">
        <f>'8'!H77</f>
        <v>1</v>
      </c>
      <c r="H93" s="16">
        <f>'8'!I77</f>
        <v>1</v>
      </c>
    </row>
    <row r="94" spans="1:8" s="10" customFormat="1" ht="75">
      <c r="A94" s="8" t="s">
        <v>177</v>
      </c>
      <c r="B94" s="18" t="s">
        <v>51</v>
      </c>
      <c r="C94" s="18" t="s">
        <v>150</v>
      </c>
      <c r="D94" s="19" t="s">
        <v>173</v>
      </c>
      <c r="E94" s="19">
        <v>200</v>
      </c>
      <c r="F94" s="16">
        <f>SUM('8'!G79)</f>
        <v>1</v>
      </c>
      <c r="G94" s="16">
        <f>SUM('8'!H79)</f>
        <v>1</v>
      </c>
      <c r="H94" s="16">
        <f>SUM('8'!I79)</f>
        <v>1</v>
      </c>
    </row>
    <row r="95" spans="1:8" s="10" customFormat="1" ht="56.25">
      <c r="A95" s="4" t="s">
        <v>176</v>
      </c>
      <c r="B95" s="18" t="s">
        <v>51</v>
      </c>
      <c r="C95" s="18" t="s">
        <v>150</v>
      </c>
      <c r="D95" s="19" t="s">
        <v>172</v>
      </c>
      <c r="E95" s="19">
        <v>200</v>
      </c>
      <c r="F95" s="16">
        <f>SUM('8'!G78)</f>
        <v>5</v>
      </c>
      <c r="G95" s="16">
        <f>SUM('8'!H78)</f>
        <v>1</v>
      </c>
      <c r="H95" s="16">
        <f>SUM('8'!I78)</f>
        <v>1</v>
      </c>
    </row>
    <row r="96" spans="1:8" s="10" customFormat="1" ht="56.25">
      <c r="A96" s="4" t="s">
        <v>531</v>
      </c>
      <c r="B96" s="18" t="s">
        <v>51</v>
      </c>
      <c r="C96" s="18" t="s">
        <v>150</v>
      </c>
      <c r="D96" s="19" t="s">
        <v>155</v>
      </c>
      <c r="E96" s="68"/>
      <c r="F96" s="16">
        <f>SUM(F97:F98)</f>
        <v>1321.4</v>
      </c>
      <c r="G96" s="16">
        <f t="shared" ref="G96:H96" si="39">SUM(G97:G98)</f>
        <v>1325.6</v>
      </c>
      <c r="H96" s="16">
        <f t="shared" si="39"/>
        <v>1338.8</v>
      </c>
    </row>
    <row r="97" spans="1:8" s="10" customFormat="1" ht="131.25">
      <c r="A97" s="36" t="s">
        <v>174</v>
      </c>
      <c r="B97" s="18" t="s">
        <v>51</v>
      </c>
      <c r="C97" s="18" t="s">
        <v>150</v>
      </c>
      <c r="D97" s="19" t="s">
        <v>178</v>
      </c>
      <c r="E97" s="19">
        <v>100</v>
      </c>
      <c r="F97" s="16">
        <f>SUM('8'!G81)</f>
        <v>1311.4</v>
      </c>
      <c r="G97" s="16">
        <f>SUM('8'!H81)</f>
        <v>1324.6</v>
      </c>
      <c r="H97" s="16">
        <f>SUM('8'!I81)</f>
        <v>1337.8</v>
      </c>
    </row>
    <row r="98" spans="1:8" s="10" customFormat="1" ht="93.75">
      <c r="A98" s="36" t="s">
        <v>175</v>
      </c>
      <c r="B98" s="18" t="s">
        <v>51</v>
      </c>
      <c r="C98" s="18" t="s">
        <v>150</v>
      </c>
      <c r="D98" s="19" t="s">
        <v>178</v>
      </c>
      <c r="E98" s="19">
        <v>200</v>
      </c>
      <c r="F98" s="16">
        <f>SUM('8'!G82)</f>
        <v>10</v>
      </c>
      <c r="G98" s="16">
        <f>SUM('8'!H82)</f>
        <v>1</v>
      </c>
      <c r="H98" s="16">
        <f>SUM('8'!I82)</f>
        <v>1</v>
      </c>
    </row>
    <row r="99" spans="1:8" s="10" customFormat="1" ht="18.75">
      <c r="A99" s="70" t="s">
        <v>156</v>
      </c>
      <c r="B99" s="69" t="s">
        <v>123</v>
      </c>
      <c r="C99" s="69"/>
      <c r="D99" s="68"/>
      <c r="E99" s="68"/>
      <c r="F99" s="15">
        <f>SUM(F100+F121+F109+F114)</f>
        <v>29969.1</v>
      </c>
      <c r="G99" s="15">
        <f>SUM(G100+G121+G109+G114)</f>
        <v>20993.7</v>
      </c>
      <c r="H99" s="15">
        <f>SUM(H100+H121+H109+H114)</f>
        <v>21635.9</v>
      </c>
    </row>
    <row r="100" spans="1:8" s="10" customFormat="1" ht="18.75">
      <c r="A100" s="36" t="s">
        <v>157</v>
      </c>
      <c r="B100" s="18" t="s">
        <v>123</v>
      </c>
      <c r="C100" s="18" t="s">
        <v>158</v>
      </c>
      <c r="D100" s="19"/>
      <c r="E100" s="19"/>
      <c r="F100" s="16">
        <f>SUM(F101)</f>
        <v>2515.6</v>
      </c>
      <c r="G100" s="16">
        <f t="shared" ref="G100:H100" si="40">SUM(G101)</f>
        <v>2609.1999999999998</v>
      </c>
      <c r="H100" s="16">
        <f t="shared" si="40"/>
        <v>2609.4</v>
      </c>
    </row>
    <row r="101" spans="1:8" s="10" customFormat="1" ht="56.25">
      <c r="A101" s="4" t="s">
        <v>162</v>
      </c>
      <c r="B101" s="18" t="s">
        <v>123</v>
      </c>
      <c r="C101" s="18" t="s">
        <v>158</v>
      </c>
      <c r="D101" s="19" t="s">
        <v>163</v>
      </c>
      <c r="E101" s="19"/>
      <c r="F101" s="16">
        <f>SUM(F102+F107)</f>
        <v>2515.6</v>
      </c>
      <c r="G101" s="16">
        <f t="shared" ref="G101:H101" si="41">SUM(G102+G107)</f>
        <v>2609.1999999999998</v>
      </c>
      <c r="H101" s="16">
        <f t="shared" si="41"/>
        <v>2609.4</v>
      </c>
    </row>
    <row r="102" spans="1:8" s="10" customFormat="1" ht="56.25">
      <c r="A102" s="4" t="s">
        <v>164</v>
      </c>
      <c r="B102" s="18" t="s">
        <v>123</v>
      </c>
      <c r="C102" s="18" t="s">
        <v>158</v>
      </c>
      <c r="D102" s="19" t="s">
        <v>165</v>
      </c>
      <c r="E102" s="19"/>
      <c r="F102" s="16">
        <f>SUM(F103)</f>
        <v>2300</v>
      </c>
      <c r="G102" s="16">
        <f t="shared" ref="G102:H102" si="42">SUM(G103)</f>
        <v>2300</v>
      </c>
      <c r="H102" s="16">
        <f t="shared" si="42"/>
        <v>2300</v>
      </c>
    </row>
    <row r="103" spans="1:8" s="10" customFormat="1" ht="37.5">
      <c r="A103" s="4" t="s">
        <v>513</v>
      </c>
      <c r="B103" s="18" t="s">
        <v>123</v>
      </c>
      <c r="C103" s="18" t="s">
        <v>158</v>
      </c>
      <c r="D103" s="19" t="s">
        <v>166</v>
      </c>
      <c r="E103" s="19"/>
      <c r="F103" s="16">
        <f>SUM(F104:F106)</f>
        <v>2300</v>
      </c>
      <c r="G103" s="16">
        <f t="shared" ref="G103:H103" si="43">SUM(G104:G106)</f>
        <v>2300</v>
      </c>
      <c r="H103" s="16">
        <f t="shared" si="43"/>
        <v>2300</v>
      </c>
    </row>
    <row r="104" spans="1:8" s="10" customFormat="1" ht="112.5">
      <c r="A104" s="36" t="s">
        <v>168</v>
      </c>
      <c r="B104" s="18" t="s">
        <v>123</v>
      </c>
      <c r="C104" s="18" t="s">
        <v>158</v>
      </c>
      <c r="D104" s="19" t="s">
        <v>167</v>
      </c>
      <c r="E104" s="19">
        <v>100</v>
      </c>
      <c r="F104" s="16">
        <f>SUM('8'!G88)</f>
        <v>1939.9</v>
      </c>
      <c r="G104" s="16">
        <f>SUM('8'!H88)</f>
        <v>1939.9</v>
      </c>
      <c r="H104" s="16">
        <f>SUM('8'!I88)</f>
        <v>1939.9</v>
      </c>
    </row>
    <row r="105" spans="1:8" s="10" customFormat="1" ht="75">
      <c r="A105" s="36" t="s">
        <v>169</v>
      </c>
      <c r="B105" s="18" t="s">
        <v>123</v>
      </c>
      <c r="C105" s="18" t="s">
        <v>158</v>
      </c>
      <c r="D105" s="19" t="s">
        <v>167</v>
      </c>
      <c r="E105" s="19">
        <v>200</v>
      </c>
      <c r="F105" s="16">
        <f>SUM('8'!G89)</f>
        <v>335.1</v>
      </c>
      <c r="G105" s="16">
        <f>SUM('8'!H89)</f>
        <v>335.1</v>
      </c>
      <c r="H105" s="16">
        <f>SUM('8'!I89)</f>
        <v>335.1</v>
      </c>
    </row>
    <row r="106" spans="1:8" s="10" customFormat="1" ht="56.25">
      <c r="A106" s="36" t="s">
        <v>63</v>
      </c>
      <c r="B106" s="18" t="s">
        <v>123</v>
      </c>
      <c r="C106" s="18" t="s">
        <v>158</v>
      </c>
      <c r="D106" s="19" t="s">
        <v>167</v>
      </c>
      <c r="E106" s="19">
        <v>800</v>
      </c>
      <c r="F106" s="16">
        <f>SUM('8'!G90)</f>
        <v>25</v>
      </c>
      <c r="G106" s="16">
        <f>SUM('8'!H90)</f>
        <v>25</v>
      </c>
      <c r="H106" s="16">
        <f>SUM('8'!I90)</f>
        <v>25</v>
      </c>
    </row>
    <row r="107" spans="1:8" s="10" customFormat="1" ht="37.5">
      <c r="A107" s="36" t="s">
        <v>251</v>
      </c>
      <c r="B107" s="18" t="s">
        <v>123</v>
      </c>
      <c r="C107" s="18" t="s">
        <v>158</v>
      </c>
      <c r="D107" s="19" t="s">
        <v>250</v>
      </c>
      <c r="E107" s="19"/>
      <c r="F107" s="16">
        <f>SUM(F108)</f>
        <v>215.6</v>
      </c>
      <c r="G107" s="16">
        <f t="shared" ref="G107:H107" si="44">SUM(G108)</f>
        <v>309.2</v>
      </c>
      <c r="H107" s="16">
        <f t="shared" si="44"/>
        <v>309.39999999999998</v>
      </c>
    </row>
    <row r="108" spans="1:8" s="10" customFormat="1" ht="56.25">
      <c r="A108" s="36" t="s">
        <v>558</v>
      </c>
      <c r="B108" s="18" t="s">
        <v>123</v>
      </c>
      <c r="C108" s="18" t="s">
        <v>158</v>
      </c>
      <c r="D108" s="19" t="s">
        <v>517</v>
      </c>
      <c r="E108" s="19">
        <v>200</v>
      </c>
      <c r="F108" s="16">
        <f>SUM('8'!G92)</f>
        <v>215.6</v>
      </c>
      <c r="G108" s="16">
        <f>SUM('8'!H92)</f>
        <v>309.2</v>
      </c>
      <c r="H108" s="16">
        <f>SUM('8'!I92)</f>
        <v>309.39999999999998</v>
      </c>
    </row>
    <row r="109" spans="1:8" s="10" customFormat="1" ht="18.75">
      <c r="A109" s="4" t="s">
        <v>300</v>
      </c>
      <c r="B109" s="18" t="s">
        <v>123</v>
      </c>
      <c r="C109" s="18" t="s">
        <v>72</v>
      </c>
      <c r="D109" s="19"/>
      <c r="E109" s="19"/>
      <c r="F109" s="16">
        <f>SUM(F110)</f>
        <v>2000</v>
      </c>
      <c r="G109" s="16">
        <f t="shared" ref="G109:H112" si="45">SUM(G110)</f>
        <v>1</v>
      </c>
      <c r="H109" s="16">
        <f t="shared" si="45"/>
        <v>1</v>
      </c>
    </row>
    <row r="110" spans="1:8" s="10" customFormat="1" ht="75">
      <c r="A110" s="4" t="s">
        <v>515</v>
      </c>
      <c r="B110" s="18" t="s">
        <v>123</v>
      </c>
      <c r="C110" s="18" t="s">
        <v>72</v>
      </c>
      <c r="D110" s="19" t="s">
        <v>275</v>
      </c>
      <c r="E110" s="19"/>
      <c r="F110" s="16">
        <f>SUM(F111)</f>
        <v>2000</v>
      </c>
      <c r="G110" s="16">
        <f t="shared" si="45"/>
        <v>1</v>
      </c>
      <c r="H110" s="16">
        <f t="shared" si="45"/>
        <v>1</v>
      </c>
    </row>
    <row r="111" spans="1:8" s="10" customFormat="1" ht="56.25">
      <c r="A111" s="4" t="s">
        <v>295</v>
      </c>
      <c r="B111" s="18" t="s">
        <v>123</v>
      </c>
      <c r="C111" s="18" t="s">
        <v>72</v>
      </c>
      <c r="D111" s="19" t="s">
        <v>291</v>
      </c>
      <c r="E111" s="19"/>
      <c r="F111" s="16">
        <f>SUM(F112)</f>
        <v>2000</v>
      </c>
      <c r="G111" s="16">
        <f t="shared" si="45"/>
        <v>1</v>
      </c>
      <c r="H111" s="16">
        <f t="shared" si="45"/>
        <v>1</v>
      </c>
    </row>
    <row r="112" spans="1:8" s="10" customFormat="1" ht="56.25">
      <c r="A112" s="4" t="s">
        <v>303</v>
      </c>
      <c r="B112" s="18" t="s">
        <v>123</v>
      </c>
      <c r="C112" s="18" t="s">
        <v>72</v>
      </c>
      <c r="D112" s="19" t="s">
        <v>301</v>
      </c>
      <c r="E112" s="19"/>
      <c r="F112" s="16">
        <f>SUM(F113)</f>
        <v>2000</v>
      </c>
      <c r="G112" s="16">
        <f t="shared" si="45"/>
        <v>1</v>
      </c>
      <c r="H112" s="16">
        <f t="shared" si="45"/>
        <v>1</v>
      </c>
    </row>
    <row r="113" spans="1:9" s="10" customFormat="1" ht="75">
      <c r="A113" s="4" t="s">
        <v>559</v>
      </c>
      <c r="B113" s="18" t="s">
        <v>123</v>
      </c>
      <c r="C113" s="18" t="s">
        <v>72</v>
      </c>
      <c r="D113" s="19" t="s">
        <v>302</v>
      </c>
      <c r="E113" s="19">
        <v>600</v>
      </c>
      <c r="F113" s="16">
        <f>SUM('8'!G97)</f>
        <v>2000</v>
      </c>
      <c r="G113" s="16">
        <f>SUM('8'!H97)</f>
        <v>1</v>
      </c>
      <c r="H113" s="16">
        <f>SUM('8'!I97)</f>
        <v>1</v>
      </c>
    </row>
    <row r="114" spans="1:9" s="10" customFormat="1" ht="18.75">
      <c r="A114" s="4" t="s">
        <v>294</v>
      </c>
      <c r="B114" s="18" t="s">
        <v>123</v>
      </c>
      <c r="C114" s="18" t="s">
        <v>150</v>
      </c>
      <c r="D114" s="19"/>
      <c r="E114" s="19"/>
      <c r="F114" s="16">
        <f>SUM(F115)</f>
        <v>14187</v>
      </c>
      <c r="G114" s="16">
        <f t="shared" ref="G114:H114" si="46">SUM(G115)</f>
        <v>15470</v>
      </c>
      <c r="H114" s="16">
        <f t="shared" si="46"/>
        <v>16103</v>
      </c>
    </row>
    <row r="115" spans="1:9" s="10" customFormat="1" ht="75">
      <c r="A115" s="4" t="s">
        <v>515</v>
      </c>
      <c r="B115" s="18" t="s">
        <v>123</v>
      </c>
      <c r="C115" s="18" t="s">
        <v>150</v>
      </c>
      <c r="D115" s="19" t="s">
        <v>275</v>
      </c>
      <c r="E115" s="19"/>
      <c r="F115" s="16">
        <f>SUM(F116)</f>
        <v>14187</v>
      </c>
      <c r="G115" s="16">
        <f t="shared" ref="G115:H115" si="47">SUM(G116)</f>
        <v>15470</v>
      </c>
      <c r="H115" s="16">
        <f t="shared" si="47"/>
        <v>16103</v>
      </c>
    </row>
    <row r="116" spans="1:9" s="10" customFormat="1" ht="56.25">
      <c r="A116" s="4" t="s">
        <v>295</v>
      </c>
      <c r="B116" s="18" t="s">
        <v>123</v>
      </c>
      <c r="C116" s="18" t="s">
        <v>150</v>
      </c>
      <c r="D116" s="19" t="s">
        <v>291</v>
      </c>
      <c r="E116" s="19"/>
      <c r="F116" s="16">
        <f>SUM(F117)</f>
        <v>14187</v>
      </c>
      <c r="G116" s="16">
        <f t="shared" ref="G116:H116" si="48">SUM(G117)</f>
        <v>15470</v>
      </c>
      <c r="H116" s="16">
        <f t="shared" si="48"/>
        <v>16103</v>
      </c>
    </row>
    <row r="117" spans="1:9" s="10" customFormat="1" ht="56.25">
      <c r="A117" s="4" t="s">
        <v>296</v>
      </c>
      <c r="B117" s="18" t="s">
        <v>123</v>
      </c>
      <c r="C117" s="18" t="s">
        <v>150</v>
      </c>
      <c r="D117" s="19" t="s">
        <v>292</v>
      </c>
      <c r="E117" s="19"/>
      <c r="F117" s="16">
        <f>SUM(F118:F120)</f>
        <v>14187</v>
      </c>
      <c r="G117" s="16">
        <f>SUM(G118:G120)</f>
        <v>15470</v>
      </c>
      <c r="H117" s="16">
        <f>SUM(H118:H120)</f>
        <v>16103</v>
      </c>
    </row>
    <row r="118" spans="1:9" s="10" customFormat="1" ht="75">
      <c r="A118" s="4" t="s">
        <v>297</v>
      </c>
      <c r="B118" s="18" t="s">
        <v>123</v>
      </c>
      <c r="C118" s="18" t="s">
        <v>150</v>
      </c>
      <c r="D118" s="19" t="s">
        <v>293</v>
      </c>
      <c r="E118" s="19">
        <v>500</v>
      </c>
      <c r="F118" s="16">
        <f>SUM('8'!G102)</f>
        <v>0</v>
      </c>
      <c r="G118" s="16">
        <f>SUM('8'!H102)</f>
        <v>0</v>
      </c>
      <c r="H118" s="16">
        <f>SUM('8'!I102)</f>
        <v>0</v>
      </c>
    </row>
    <row r="119" spans="1:9" s="10" customFormat="1" ht="75">
      <c r="A119" s="4" t="s">
        <v>297</v>
      </c>
      <c r="B119" s="18" t="s">
        <v>123</v>
      </c>
      <c r="C119" s="18" t="s">
        <v>150</v>
      </c>
      <c r="D119" s="19" t="s">
        <v>299</v>
      </c>
      <c r="E119" s="19">
        <v>500</v>
      </c>
      <c r="F119" s="16">
        <f>'8'!G104</f>
        <v>14187</v>
      </c>
      <c r="G119" s="16">
        <f>'8'!H104</f>
        <v>15470</v>
      </c>
      <c r="H119" s="16">
        <f>'8'!I104</f>
        <v>16103</v>
      </c>
      <c r="I119" s="20">
        <f>SUM(F118:F119)</f>
        <v>14187</v>
      </c>
    </row>
    <row r="120" spans="1:9" s="10" customFormat="1" ht="112.5">
      <c r="A120" s="4" t="s">
        <v>298</v>
      </c>
      <c r="B120" s="18" t="s">
        <v>123</v>
      </c>
      <c r="C120" s="18" t="s">
        <v>150</v>
      </c>
      <c r="D120" s="19" t="s">
        <v>299</v>
      </c>
      <c r="E120" s="19">
        <v>200</v>
      </c>
      <c r="F120" s="16">
        <f>SUM('8'!G103)</f>
        <v>0</v>
      </c>
      <c r="G120" s="16">
        <f>SUM('8'!H103)</f>
        <v>0</v>
      </c>
      <c r="H120" s="16">
        <f>SUM('8'!I103)</f>
        <v>0</v>
      </c>
    </row>
    <row r="121" spans="1:9" s="10" customFormat="1" ht="18.75">
      <c r="A121" s="36" t="s">
        <v>189</v>
      </c>
      <c r="B121" s="18" t="s">
        <v>123</v>
      </c>
      <c r="C121" s="18" t="s">
        <v>188</v>
      </c>
      <c r="D121" s="19"/>
      <c r="E121" s="19"/>
      <c r="F121" s="16">
        <f>SUM(F139+F132+F122)</f>
        <v>11266.5</v>
      </c>
      <c r="G121" s="16">
        <f>SUM(G139+G132+G122)</f>
        <v>2913.5</v>
      </c>
      <c r="H121" s="16">
        <f>SUM(H139+H132+H122)</f>
        <v>2922.5</v>
      </c>
    </row>
    <row r="122" spans="1:9" s="10" customFormat="1" ht="75">
      <c r="A122" s="4" t="s">
        <v>515</v>
      </c>
      <c r="B122" s="18" t="s">
        <v>123</v>
      </c>
      <c r="C122" s="18" t="s">
        <v>188</v>
      </c>
      <c r="D122" s="19" t="s">
        <v>275</v>
      </c>
      <c r="E122" s="19"/>
      <c r="F122" s="16">
        <f>SUM(F126+F123+F129)</f>
        <v>6700</v>
      </c>
      <c r="G122" s="16">
        <f t="shared" ref="G122:H122" si="49">SUM(G126+G123+G129)</f>
        <v>2</v>
      </c>
      <c r="H122" s="16">
        <f t="shared" si="49"/>
        <v>2</v>
      </c>
    </row>
    <row r="123" spans="1:9" s="10" customFormat="1" ht="18.75">
      <c r="A123" s="7" t="s">
        <v>279</v>
      </c>
      <c r="B123" s="18" t="s">
        <v>123</v>
      </c>
      <c r="C123" s="18" t="s">
        <v>188</v>
      </c>
      <c r="D123" s="19" t="s">
        <v>276</v>
      </c>
      <c r="E123" s="19"/>
      <c r="F123" s="16">
        <f>F124</f>
        <v>2700</v>
      </c>
      <c r="G123" s="16">
        <f t="shared" ref="G123:H123" si="50">G124</f>
        <v>1</v>
      </c>
      <c r="H123" s="16">
        <f t="shared" si="50"/>
        <v>1</v>
      </c>
    </row>
    <row r="124" spans="1:9" s="10" customFormat="1" ht="75">
      <c r="A124" s="4" t="s">
        <v>284</v>
      </c>
      <c r="B124" s="18" t="s">
        <v>123</v>
      </c>
      <c r="C124" s="18" t="s">
        <v>188</v>
      </c>
      <c r="D124" s="19" t="s">
        <v>283</v>
      </c>
      <c r="E124" s="19"/>
      <c r="F124" s="16">
        <f>F125</f>
        <v>2700</v>
      </c>
      <c r="G124" s="16">
        <f t="shared" ref="G124:H124" si="51">G125</f>
        <v>1</v>
      </c>
      <c r="H124" s="16">
        <f t="shared" si="51"/>
        <v>1</v>
      </c>
    </row>
    <row r="125" spans="1:9" s="10" customFormat="1" ht="56.25">
      <c r="A125" s="4" t="s">
        <v>552</v>
      </c>
      <c r="B125" s="18" t="s">
        <v>123</v>
      </c>
      <c r="C125" s="18" t="s">
        <v>188</v>
      </c>
      <c r="D125" s="19" t="s">
        <v>551</v>
      </c>
      <c r="E125" s="19">
        <v>200</v>
      </c>
      <c r="F125" s="16">
        <f>'8'!G109</f>
        <v>2700</v>
      </c>
      <c r="G125" s="16">
        <f>'8'!H109</f>
        <v>1</v>
      </c>
      <c r="H125" s="16">
        <f>'8'!I109</f>
        <v>1</v>
      </c>
    </row>
    <row r="126" spans="1:9" s="10" customFormat="1" ht="75">
      <c r="A126" s="4" t="s">
        <v>308</v>
      </c>
      <c r="B126" s="18" t="s">
        <v>123</v>
      </c>
      <c r="C126" s="18" t="s">
        <v>188</v>
      </c>
      <c r="D126" s="19" t="s">
        <v>305</v>
      </c>
      <c r="E126" s="19"/>
      <c r="F126" s="16">
        <f>SUM(F127)</f>
        <v>4000</v>
      </c>
      <c r="G126" s="16">
        <f t="shared" ref="G126:H126" si="52">SUM(G127)</f>
        <v>1</v>
      </c>
      <c r="H126" s="16">
        <f t="shared" si="52"/>
        <v>1</v>
      </c>
    </row>
    <row r="127" spans="1:9" s="10" customFormat="1" ht="37.5">
      <c r="A127" s="4" t="s">
        <v>309</v>
      </c>
      <c r="B127" s="18" t="s">
        <v>123</v>
      </c>
      <c r="C127" s="18" t="s">
        <v>188</v>
      </c>
      <c r="D127" s="19" t="s">
        <v>306</v>
      </c>
      <c r="E127" s="19"/>
      <c r="F127" s="16">
        <f>SUM(F128)</f>
        <v>4000</v>
      </c>
      <c r="G127" s="16">
        <f t="shared" ref="G127:H127" si="53">SUM(G128)</f>
        <v>1</v>
      </c>
      <c r="H127" s="16">
        <f t="shared" si="53"/>
        <v>1</v>
      </c>
    </row>
    <row r="128" spans="1:9" s="10" customFormat="1" ht="75">
      <c r="A128" s="4" t="s">
        <v>310</v>
      </c>
      <c r="B128" s="18" t="s">
        <v>123</v>
      </c>
      <c r="C128" s="18" t="s">
        <v>188</v>
      </c>
      <c r="D128" s="19" t="s">
        <v>307</v>
      </c>
      <c r="E128" s="19">
        <v>200</v>
      </c>
      <c r="F128" s="16">
        <f>SUM('8'!G112)</f>
        <v>4000</v>
      </c>
      <c r="G128" s="16">
        <f>SUM('8'!H112)</f>
        <v>1</v>
      </c>
      <c r="H128" s="16">
        <f>SUM('8'!I112)</f>
        <v>1</v>
      </c>
    </row>
    <row r="129" spans="1:8" s="10" customFormat="1" ht="56.25">
      <c r="A129" s="4" t="s">
        <v>603</v>
      </c>
      <c r="B129" s="18" t="s">
        <v>123</v>
      </c>
      <c r="C129" s="18" t="s">
        <v>188</v>
      </c>
      <c r="D129" s="19" t="s">
        <v>602</v>
      </c>
      <c r="E129" s="19"/>
      <c r="F129" s="16">
        <f>SUM(F130)</f>
        <v>0</v>
      </c>
      <c r="G129" s="16">
        <f t="shared" ref="G129:H130" si="54">SUM(G130)</f>
        <v>0</v>
      </c>
      <c r="H129" s="16">
        <f t="shared" si="54"/>
        <v>0</v>
      </c>
    </row>
    <row r="130" spans="1:8" s="10" customFormat="1" ht="37.5">
      <c r="A130" s="4" t="s">
        <v>606</v>
      </c>
      <c r="B130" s="18" t="s">
        <v>123</v>
      </c>
      <c r="C130" s="18" t="s">
        <v>188</v>
      </c>
      <c r="D130" s="19" t="s">
        <v>604</v>
      </c>
      <c r="E130" s="19"/>
      <c r="F130" s="16">
        <f>SUM(F131)</f>
        <v>0</v>
      </c>
      <c r="G130" s="16">
        <f t="shared" si="54"/>
        <v>0</v>
      </c>
      <c r="H130" s="16">
        <f t="shared" si="54"/>
        <v>0</v>
      </c>
    </row>
    <row r="131" spans="1:8" s="10" customFormat="1" ht="37.5">
      <c r="A131" s="4" t="s">
        <v>607</v>
      </c>
      <c r="B131" s="18" t="s">
        <v>123</v>
      </c>
      <c r="C131" s="18" t="s">
        <v>188</v>
      </c>
      <c r="D131" s="19" t="s">
        <v>605</v>
      </c>
      <c r="E131" s="19">
        <v>500</v>
      </c>
      <c r="F131" s="16">
        <f>SUM('8'!G115)</f>
        <v>0</v>
      </c>
      <c r="G131" s="16">
        <f>SUM('8'!H115)</f>
        <v>0</v>
      </c>
      <c r="H131" s="16">
        <f>SUM('8'!I115)</f>
        <v>0</v>
      </c>
    </row>
    <row r="132" spans="1:8" s="10" customFormat="1" ht="56.25">
      <c r="A132" s="4" t="s">
        <v>162</v>
      </c>
      <c r="B132" s="18" t="s">
        <v>123</v>
      </c>
      <c r="C132" s="18" t="s">
        <v>188</v>
      </c>
      <c r="D132" s="19" t="s">
        <v>163</v>
      </c>
      <c r="E132" s="19"/>
      <c r="F132" s="16">
        <f>SUM(F133)</f>
        <v>2740</v>
      </c>
      <c r="G132" s="16">
        <f t="shared" ref="G132:H132" si="55">SUM(G133)</f>
        <v>2750</v>
      </c>
      <c r="H132" s="16">
        <f t="shared" si="55"/>
        <v>2760</v>
      </c>
    </row>
    <row r="133" spans="1:8" s="10" customFormat="1" ht="37.5">
      <c r="A133" s="36" t="s">
        <v>666</v>
      </c>
      <c r="B133" s="18" t="s">
        <v>123</v>
      </c>
      <c r="C133" s="18" t="s">
        <v>188</v>
      </c>
      <c r="D133" s="19" t="s">
        <v>247</v>
      </c>
      <c r="E133" s="19"/>
      <c r="F133" s="16">
        <f>SUM(F134+F137)</f>
        <v>2740</v>
      </c>
      <c r="G133" s="16">
        <f t="shared" ref="G133:H133" si="56">SUM(G134)</f>
        <v>2750</v>
      </c>
      <c r="H133" s="16">
        <f t="shared" si="56"/>
        <v>2760</v>
      </c>
    </row>
    <row r="134" spans="1:8" s="10" customFormat="1" ht="37.5">
      <c r="A134" s="36" t="s">
        <v>667</v>
      </c>
      <c r="B134" s="18" t="s">
        <v>123</v>
      </c>
      <c r="C134" s="18" t="s">
        <v>188</v>
      </c>
      <c r="D134" s="19" t="s">
        <v>248</v>
      </c>
      <c r="E134" s="19"/>
      <c r="F134" s="16">
        <f>SUM(F135:F136)</f>
        <v>2740</v>
      </c>
      <c r="G134" s="16">
        <f t="shared" ref="G134:H134" si="57">SUM(G135:G136)</f>
        <v>2750</v>
      </c>
      <c r="H134" s="16">
        <f t="shared" si="57"/>
        <v>2760</v>
      </c>
    </row>
    <row r="135" spans="1:8" s="10" customFormat="1" ht="93.75">
      <c r="A135" s="36" t="s">
        <v>668</v>
      </c>
      <c r="B135" s="18" t="s">
        <v>123</v>
      </c>
      <c r="C135" s="18" t="s">
        <v>188</v>
      </c>
      <c r="D135" s="19" t="s">
        <v>249</v>
      </c>
      <c r="E135" s="19">
        <v>800</v>
      </c>
      <c r="F135" s="16">
        <f>SUM('8'!G119)</f>
        <v>2740</v>
      </c>
      <c r="G135" s="16">
        <f>SUM('8'!H119)</f>
        <v>2750</v>
      </c>
      <c r="H135" s="16">
        <f>SUM('8'!I119)</f>
        <v>2760</v>
      </c>
    </row>
    <row r="136" spans="1:8" s="10" customFormat="1" ht="93.75">
      <c r="A136" s="36" t="s">
        <v>669</v>
      </c>
      <c r="B136" s="18" t="s">
        <v>123</v>
      </c>
      <c r="C136" s="18" t="s">
        <v>188</v>
      </c>
      <c r="D136" s="19" t="s">
        <v>543</v>
      </c>
      <c r="E136" s="19">
        <v>800</v>
      </c>
      <c r="F136" s="16">
        <f>SUM('8'!G120)</f>
        <v>0</v>
      </c>
      <c r="G136" s="16">
        <f>SUM('8'!H120)</f>
        <v>0</v>
      </c>
      <c r="H136" s="16">
        <f>SUM('8'!I120)</f>
        <v>0</v>
      </c>
    </row>
    <row r="137" spans="1:8" s="10" customFormat="1" ht="37.5">
      <c r="A137" s="4" t="s">
        <v>670</v>
      </c>
      <c r="B137" s="18" t="s">
        <v>123</v>
      </c>
      <c r="C137" s="18" t="s">
        <v>188</v>
      </c>
      <c r="D137" s="19" t="s">
        <v>608</v>
      </c>
      <c r="E137" s="19"/>
      <c r="F137" s="16">
        <f>F138</f>
        <v>0</v>
      </c>
      <c r="G137" s="16">
        <f t="shared" ref="G137:H137" si="58">G138</f>
        <v>0</v>
      </c>
      <c r="H137" s="16">
        <f t="shared" si="58"/>
        <v>0</v>
      </c>
    </row>
    <row r="138" spans="1:8" s="10" customFormat="1" ht="93.75">
      <c r="A138" s="4" t="s">
        <v>610</v>
      </c>
      <c r="B138" s="18" t="s">
        <v>123</v>
      </c>
      <c r="C138" s="18" t="s">
        <v>188</v>
      </c>
      <c r="D138" s="19" t="s">
        <v>609</v>
      </c>
      <c r="E138" s="19">
        <v>200</v>
      </c>
      <c r="F138" s="16">
        <f>SUM('8'!G122)</f>
        <v>0</v>
      </c>
      <c r="G138" s="16">
        <f>SUM('8'!H122)</f>
        <v>0</v>
      </c>
      <c r="H138" s="16">
        <f>SUM('8'!I122)</f>
        <v>0</v>
      </c>
    </row>
    <row r="139" spans="1:8" s="10" customFormat="1" ht="56.25">
      <c r="A139" s="4" t="s">
        <v>159</v>
      </c>
      <c r="B139" s="18" t="s">
        <v>123</v>
      </c>
      <c r="C139" s="18" t="s">
        <v>188</v>
      </c>
      <c r="D139" s="19" t="s">
        <v>132</v>
      </c>
      <c r="E139" s="19"/>
      <c r="F139" s="16">
        <f>SUM(F143+F140)</f>
        <v>1826.5</v>
      </c>
      <c r="G139" s="16">
        <f t="shared" ref="G139:H139" si="59">SUM(G143+G140)</f>
        <v>161.5</v>
      </c>
      <c r="H139" s="16">
        <f t="shared" si="59"/>
        <v>160.5</v>
      </c>
    </row>
    <row r="140" spans="1:8" s="10" customFormat="1" ht="37.5">
      <c r="A140" s="4" t="s">
        <v>160</v>
      </c>
      <c r="B140" s="18" t="s">
        <v>123</v>
      </c>
      <c r="C140" s="18" t="s">
        <v>188</v>
      </c>
      <c r="D140" s="19" t="s">
        <v>133</v>
      </c>
      <c r="E140" s="19"/>
      <c r="F140" s="16">
        <f>SUM(F141)</f>
        <v>1389</v>
      </c>
      <c r="G140" s="16">
        <f t="shared" ref="G140:H140" si="60">SUM(G141)</f>
        <v>12</v>
      </c>
      <c r="H140" s="16">
        <f t="shared" si="60"/>
        <v>11</v>
      </c>
    </row>
    <row r="141" spans="1:8" s="10" customFormat="1" ht="56.25">
      <c r="A141" s="4" t="s">
        <v>181</v>
      </c>
      <c r="B141" s="18" t="s">
        <v>123</v>
      </c>
      <c r="C141" s="18" t="s">
        <v>188</v>
      </c>
      <c r="D141" s="19" t="s">
        <v>182</v>
      </c>
      <c r="E141" s="19"/>
      <c r="F141" s="16">
        <f>SUM(F142)</f>
        <v>1389</v>
      </c>
      <c r="G141" s="16">
        <f t="shared" ref="G141:H141" si="61">SUM(G142)</f>
        <v>12</v>
      </c>
      <c r="H141" s="16">
        <f t="shared" si="61"/>
        <v>11</v>
      </c>
    </row>
    <row r="142" spans="1:8" s="10" customFormat="1" ht="56.25">
      <c r="A142" s="36" t="s">
        <v>186</v>
      </c>
      <c r="B142" s="18" t="s">
        <v>123</v>
      </c>
      <c r="C142" s="18" t="s">
        <v>188</v>
      </c>
      <c r="D142" s="19" t="s">
        <v>184</v>
      </c>
      <c r="E142" s="19">
        <v>200</v>
      </c>
      <c r="F142" s="16">
        <f>SUM('8'!G126)</f>
        <v>1389</v>
      </c>
      <c r="G142" s="16">
        <f>SUM('8'!H126)</f>
        <v>12</v>
      </c>
      <c r="H142" s="16">
        <f>SUM('8'!I126)</f>
        <v>11</v>
      </c>
    </row>
    <row r="143" spans="1:8" s="10" customFormat="1" ht="37.5">
      <c r="A143" s="4" t="s">
        <v>560</v>
      </c>
      <c r="B143" s="18" t="s">
        <v>123</v>
      </c>
      <c r="C143" s="18" t="s">
        <v>188</v>
      </c>
      <c r="D143" s="19" t="s">
        <v>146</v>
      </c>
      <c r="E143" s="19"/>
      <c r="F143" s="16">
        <f>SUM(F147+F144)</f>
        <v>437.5</v>
      </c>
      <c r="G143" s="16">
        <f t="shared" ref="G143:H143" si="62">SUM(G147+G144)</f>
        <v>149.5</v>
      </c>
      <c r="H143" s="16">
        <f t="shared" si="62"/>
        <v>149.5</v>
      </c>
    </row>
    <row r="144" spans="1:8" s="10" customFormat="1" ht="56.25">
      <c r="A144" s="4" t="s">
        <v>190</v>
      </c>
      <c r="B144" s="18" t="s">
        <v>123</v>
      </c>
      <c r="C144" s="18" t="s">
        <v>188</v>
      </c>
      <c r="D144" s="19" t="s">
        <v>148</v>
      </c>
      <c r="E144" s="19"/>
      <c r="F144" s="16">
        <f>SUM(F146+F145)</f>
        <v>313</v>
      </c>
      <c r="G144" s="16">
        <f t="shared" ref="G144:H144" si="63">SUM(G146+G145)</f>
        <v>25</v>
      </c>
      <c r="H144" s="16">
        <f t="shared" si="63"/>
        <v>25</v>
      </c>
    </row>
    <row r="145" spans="1:8" s="10" customFormat="1" ht="112.5">
      <c r="A145" s="36" t="s">
        <v>500</v>
      </c>
      <c r="B145" s="18" t="s">
        <v>123</v>
      </c>
      <c r="C145" s="18" t="s">
        <v>188</v>
      </c>
      <c r="D145" s="19" t="s">
        <v>149</v>
      </c>
      <c r="E145" s="19">
        <v>200</v>
      </c>
      <c r="F145" s="16">
        <f>'8'!G448</f>
        <v>288</v>
      </c>
      <c r="G145" s="16">
        <f>'8'!H448</f>
        <v>0</v>
      </c>
      <c r="H145" s="16">
        <f>'8'!I448</f>
        <v>0</v>
      </c>
    </row>
    <row r="146" spans="1:8" s="10" customFormat="1" ht="75">
      <c r="A146" s="36" t="s">
        <v>191</v>
      </c>
      <c r="B146" s="18" t="s">
        <v>123</v>
      </c>
      <c r="C146" s="18" t="s">
        <v>188</v>
      </c>
      <c r="D146" s="19" t="s">
        <v>198</v>
      </c>
      <c r="E146" s="19">
        <v>200</v>
      </c>
      <c r="F146" s="16">
        <f>SUM('8'!G129)</f>
        <v>25</v>
      </c>
      <c r="G146" s="16">
        <f>SUM('8'!H129)</f>
        <v>25</v>
      </c>
      <c r="H146" s="16">
        <f>SUM('8'!I129)</f>
        <v>25</v>
      </c>
    </row>
    <row r="147" spans="1:8" s="10" customFormat="1" ht="56.25">
      <c r="A147" s="4" t="s">
        <v>200</v>
      </c>
      <c r="B147" s="18" t="s">
        <v>123</v>
      </c>
      <c r="C147" s="18" t="s">
        <v>188</v>
      </c>
      <c r="D147" s="19" t="s">
        <v>199</v>
      </c>
      <c r="E147" s="19"/>
      <c r="F147" s="16">
        <f>SUM(F148)</f>
        <v>124.5</v>
      </c>
      <c r="G147" s="16">
        <f t="shared" ref="G147:H147" si="64">SUM(G148)</f>
        <v>124.5</v>
      </c>
      <c r="H147" s="16">
        <f t="shared" si="64"/>
        <v>124.5</v>
      </c>
    </row>
    <row r="148" spans="1:8" s="10" customFormat="1" ht="37.5">
      <c r="A148" s="36" t="s">
        <v>315</v>
      </c>
      <c r="B148" s="18" t="s">
        <v>123</v>
      </c>
      <c r="C148" s="18" t="s">
        <v>188</v>
      </c>
      <c r="D148" s="19" t="s">
        <v>201</v>
      </c>
      <c r="E148" s="19">
        <v>500</v>
      </c>
      <c r="F148" s="16">
        <f>SUM('8'!G131)</f>
        <v>124.5</v>
      </c>
      <c r="G148" s="16">
        <f>SUM('8'!H131)</f>
        <v>124.5</v>
      </c>
      <c r="H148" s="16">
        <f>SUM('8'!I131)</f>
        <v>124.5</v>
      </c>
    </row>
    <row r="149" spans="1:8" s="10" customFormat="1" ht="18.75">
      <c r="A149" s="70" t="s">
        <v>267</v>
      </c>
      <c r="B149" s="69" t="s">
        <v>158</v>
      </c>
      <c r="C149" s="69"/>
      <c r="D149" s="68"/>
      <c r="E149" s="44"/>
      <c r="F149" s="45">
        <f>SUM(F150+F160)</f>
        <v>28642.3</v>
      </c>
      <c r="G149" s="45">
        <f t="shared" ref="G149:H149" si="65">SUM(G150+G160)</f>
        <v>137784.13</v>
      </c>
      <c r="H149" s="45">
        <f t="shared" si="65"/>
        <v>74869</v>
      </c>
    </row>
    <row r="150" spans="1:8" s="10" customFormat="1" ht="18.75">
      <c r="A150" s="48" t="s">
        <v>268</v>
      </c>
      <c r="B150" s="18" t="s">
        <v>158</v>
      </c>
      <c r="C150" s="18" t="s">
        <v>51</v>
      </c>
      <c r="D150" s="19"/>
      <c r="E150" s="30"/>
      <c r="F150" s="21">
        <f>SUM(F156+F151)</f>
        <v>2003.3</v>
      </c>
      <c r="G150" s="21">
        <f>SUM(G156+G151)</f>
        <v>9095.1299999999992</v>
      </c>
      <c r="H150" s="21">
        <f>SUM(H156+H151)</f>
        <v>6196.1</v>
      </c>
    </row>
    <row r="151" spans="1:8" s="10" customFormat="1" ht="75">
      <c r="A151" s="4" t="s">
        <v>515</v>
      </c>
      <c r="B151" s="18" t="s">
        <v>158</v>
      </c>
      <c r="C151" s="18" t="s">
        <v>51</v>
      </c>
      <c r="D151" s="30" t="s">
        <v>275</v>
      </c>
      <c r="E151" s="19"/>
      <c r="F151" s="21">
        <f>SUM(F152)</f>
        <v>2003.3</v>
      </c>
      <c r="G151" s="21">
        <f t="shared" ref="G151:H151" si="66">SUM(G152)</f>
        <v>9095.1299999999992</v>
      </c>
      <c r="H151" s="21">
        <f t="shared" si="66"/>
        <v>6196.1</v>
      </c>
    </row>
    <row r="152" spans="1:8" s="10" customFormat="1" ht="56.25">
      <c r="A152" s="4" t="s">
        <v>289</v>
      </c>
      <c r="B152" s="18" t="s">
        <v>158</v>
      </c>
      <c r="C152" s="18" t="s">
        <v>51</v>
      </c>
      <c r="D152" s="30" t="s">
        <v>285</v>
      </c>
      <c r="E152" s="19"/>
      <c r="F152" s="21">
        <f>SUM(F153)</f>
        <v>2003.3</v>
      </c>
      <c r="G152" s="21">
        <f t="shared" ref="G152:H152" si="67">SUM(G153)</f>
        <v>9095.1299999999992</v>
      </c>
      <c r="H152" s="21">
        <f t="shared" si="67"/>
        <v>6196.1</v>
      </c>
    </row>
    <row r="153" spans="1:8" s="10" customFormat="1" ht="75">
      <c r="A153" s="4" t="s">
        <v>527</v>
      </c>
      <c r="B153" s="18" t="s">
        <v>158</v>
      </c>
      <c r="C153" s="18" t="s">
        <v>51</v>
      </c>
      <c r="D153" s="30" t="s">
        <v>286</v>
      </c>
      <c r="E153" s="19"/>
      <c r="F153" s="21">
        <f>SUM(F154:F155)</f>
        <v>2003.3</v>
      </c>
      <c r="G153" s="21">
        <f t="shared" ref="G153:H153" si="68">SUM(G154:G155)</f>
        <v>9095.1299999999992</v>
      </c>
      <c r="H153" s="21">
        <f t="shared" si="68"/>
        <v>6196.1</v>
      </c>
    </row>
    <row r="154" spans="1:8" s="10" customFormat="1" ht="93.75">
      <c r="A154" s="4" t="s">
        <v>570</v>
      </c>
      <c r="B154" s="18" t="s">
        <v>158</v>
      </c>
      <c r="C154" s="18" t="s">
        <v>51</v>
      </c>
      <c r="D154" s="30" t="s">
        <v>288</v>
      </c>
      <c r="E154" s="19">
        <v>500</v>
      </c>
      <c r="F154" s="21">
        <f>SUM('8'!G137)</f>
        <v>0</v>
      </c>
      <c r="G154" s="21">
        <f>SUM('8'!H137)</f>
        <v>7091.83</v>
      </c>
      <c r="H154" s="21">
        <f>SUM('8'!I137)</f>
        <v>4192.8</v>
      </c>
    </row>
    <row r="155" spans="1:8" s="10" customFormat="1" ht="93.75">
      <c r="A155" s="4" t="s">
        <v>290</v>
      </c>
      <c r="B155" s="18" t="s">
        <v>158</v>
      </c>
      <c r="C155" s="18" t="s">
        <v>51</v>
      </c>
      <c r="D155" s="30" t="s">
        <v>287</v>
      </c>
      <c r="E155" s="19">
        <v>500</v>
      </c>
      <c r="F155" s="21">
        <f>SUM('8'!G138)</f>
        <v>2003.3</v>
      </c>
      <c r="G155" s="21">
        <f>SUM('8'!H138)</f>
        <v>2003.3</v>
      </c>
      <c r="H155" s="21">
        <f>SUM('8'!I138)</f>
        <v>2003.3</v>
      </c>
    </row>
    <row r="156" spans="1:8" s="10" customFormat="1" ht="56.25">
      <c r="A156" s="4" t="s">
        <v>162</v>
      </c>
      <c r="B156" s="18" t="s">
        <v>158</v>
      </c>
      <c r="C156" s="18" t="s">
        <v>51</v>
      </c>
      <c r="D156" s="19" t="s">
        <v>163</v>
      </c>
      <c r="E156" s="30"/>
      <c r="F156" s="21">
        <f>SUM(F157)</f>
        <v>0</v>
      </c>
      <c r="G156" s="21">
        <f t="shared" ref="G156:H156" si="69">SUM(G157)</f>
        <v>0</v>
      </c>
      <c r="H156" s="21">
        <f t="shared" si="69"/>
        <v>0</v>
      </c>
    </row>
    <row r="157" spans="1:8" s="10" customFormat="1" ht="37.5">
      <c r="A157" s="4" t="s">
        <v>256</v>
      </c>
      <c r="B157" s="18" t="s">
        <v>158</v>
      </c>
      <c r="C157" s="18" t="s">
        <v>51</v>
      </c>
      <c r="D157" s="19" t="s">
        <v>253</v>
      </c>
      <c r="E157" s="30"/>
      <c r="F157" s="21">
        <f>SUM(F158)</f>
        <v>0</v>
      </c>
      <c r="G157" s="21">
        <f t="shared" ref="G157:H157" si="70">SUM(G158)</f>
        <v>0</v>
      </c>
      <c r="H157" s="21">
        <f t="shared" si="70"/>
        <v>0</v>
      </c>
    </row>
    <row r="158" spans="1:8" s="10" customFormat="1" ht="18.75">
      <c r="A158" s="4" t="s">
        <v>272</v>
      </c>
      <c r="B158" s="18" t="s">
        <v>158</v>
      </c>
      <c r="C158" s="18" t="s">
        <v>51</v>
      </c>
      <c r="D158" s="19" t="s">
        <v>269</v>
      </c>
      <c r="E158" s="30"/>
      <c r="F158" s="21">
        <f>SUM(F159)</f>
        <v>0</v>
      </c>
      <c r="G158" s="21">
        <f t="shared" ref="G158:H158" si="71">SUM(G159)</f>
        <v>0</v>
      </c>
      <c r="H158" s="21">
        <f t="shared" si="71"/>
        <v>0</v>
      </c>
    </row>
    <row r="159" spans="1:8" s="10" customFormat="1" ht="18.75">
      <c r="A159" s="4" t="s">
        <v>270</v>
      </c>
      <c r="B159" s="18" t="s">
        <v>158</v>
      </c>
      <c r="C159" s="18" t="s">
        <v>51</v>
      </c>
      <c r="D159" s="19" t="s">
        <v>271</v>
      </c>
      <c r="E159" s="30">
        <v>500</v>
      </c>
      <c r="F159" s="21">
        <f>SUM('8'!G142)</f>
        <v>0</v>
      </c>
      <c r="G159" s="21">
        <f>SUM('8'!H142)</f>
        <v>0</v>
      </c>
      <c r="H159" s="21">
        <f>SUM('8'!I142)</f>
        <v>0</v>
      </c>
    </row>
    <row r="160" spans="1:8" s="10" customFormat="1" ht="37.5">
      <c r="A160" s="4" t="s">
        <v>282</v>
      </c>
      <c r="B160" s="31" t="s">
        <v>158</v>
      </c>
      <c r="C160" s="31" t="s">
        <v>158</v>
      </c>
      <c r="D160" s="30"/>
      <c r="E160" s="30"/>
      <c r="F160" s="21">
        <f>SUM(F161)</f>
        <v>26639</v>
      </c>
      <c r="G160" s="21">
        <f t="shared" ref="G160:H160" si="72">SUM(G161)</f>
        <v>128689</v>
      </c>
      <c r="H160" s="21">
        <f t="shared" si="72"/>
        <v>68672.899999999994</v>
      </c>
    </row>
    <row r="161" spans="1:8" s="10" customFormat="1" ht="75">
      <c r="A161" s="4" t="s">
        <v>515</v>
      </c>
      <c r="B161" s="31" t="s">
        <v>158</v>
      </c>
      <c r="C161" s="31" t="s">
        <v>158</v>
      </c>
      <c r="D161" s="30" t="s">
        <v>275</v>
      </c>
      <c r="E161" s="30"/>
      <c r="F161" s="21">
        <f>SUM(F162+F165)</f>
        <v>26639</v>
      </c>
      <c r="G161" s="21">
        <f>SUM(G162+G165)</f>
        <v>128689</v>
      </c>
      <c r="H161" s="21">
        <f t="shared" ref="H161" si="73">SUM(H162+H165)</f>
        <v>68672.899999999994</v>
      </c>
    </row>
    <row r="162" spans="1:8" s="10" customFormat="1" ht="18.75">
      <c r="A162" s="4" t="s">
        <v>279</v>
      </c>
      <c r="B162" s="31" t="s">
        <v>158</v>
      </c>
      <c r="C162" s="31" t="s">
        <v>158</v>
      </c>
      <c r="D162" s="30" t="s">
        <v>276</v>
      </c>
      <c r="E162" s="30"/>
      <c r="F162" s="21">
        <f>SUM(F163)</f>
        <v>26639</v>
      </c>
      <c r="G162" s="21">
        <f t="shared" ref="G162:H162" si="74">SUM(G163)</f>
        <v>99917.5</v>
      </c>
      <c r="H162" s="21">
        <f t="shared" si="74"/>
        <v>68672.899999999994</v>
      </c>
    </row>
    <row r="163" spans="1:8" s="10" customFormat="1" ht="18.75">
      <c r="A163" s="4" t="s">
        <v>613</v>
      </c>
      <c r="B163" s="31" t="s">
        <v>158</v>
      </c>
      <c r="C163" s="31" t="s">
        <v>158</v>
      </c>
      <c r="D163" s="30" t="s">
        <v>611</v>
      </c>
      <c r="E163" s="30"/>
      <c r="F163" s="21">
        <f>SUM(F164)</f>
        <v>26639</v>
      </c>
      <c r="G163" s="21">
        <f t="shared" ref="G163:H163" si="75">SUM(G164)</f>
        <v>99917.5</v>
      </c>
      <c r="H163" s="21">
        <f t="shared" si="75"/>
        <v>68672.899999999994</v>
      </c>
    </row>
    <row r="164" spans="1:8" s="10" customFormat="1" ht="75">
      <c r="A164" s="4" t="s">
        <v>562</v>
      </c>
      <c r="B164" s="31" t="s">
        <v>158</v>
      </c>
      <c r="C164" s="31" t="s">
        <v>158</v>
      </c>
      <c r="D164" s="30" t="s">
        <v>612</v>
      </c>
      <c r="E164" s="30">
        <v>500</v>
      </c>
      <c r="F164" s="21">
        <f>SUM('8'!G147)</f>
        <v>26639</v>
      </c>
      <c r="G164" s="21">
        <f>SUM('8'!H147)</f>
        <v>99917.5</v>
      </c>
      <c r="H164" s="21">
        <f>SUM('8'!I147)</f>
        <v>68672.899999999994</v>
      </c>
    </row>
    <row r="165" spans="1:8" s="10" customFormat="1" ht="75">
      <c r="A165" s="4" t="s">
        <v>308</v>
      </c>
      <c r="B165" s="31" t="s">
        <v>158</v>
      </c>
      <c r="C165" s="31" t="s">
        <v>158</v>
      </c>
      <c r="D165" s="30" t="s">
        <v>305</v>
      </c>
      <c r="E165" s="30"/>
      <c r="F165" s="21">
        <f>F166</f>
        <v>0</v>
      </c>
      <c r="G165" s="21">
        <f t="shared" ref="G165:H166" si="76">G166</f>
        <v>28771.5</v>
      </c>
      <c r="H165" s="21">
        <f t="shared" si="76"/>
        <v>0</v>
      </c>
    </row>
    <row r="166" spans="1:8" s="10" customFormat="1" ht="18.75">
      <c r="A166" s="4" t="s">
        <v>313</v>
      </c>
      <c r="B166" s="31" t="s">
        <v>158</v>
      </c>
      <c r="C166" s="31" t="s">
        <v>158</v>
      </c>
      <c r="D166" s="30" t="s">
        <v>311</v>
      </c>
      <c r="E166" s="30"/>
      <c r="F166" s="21">
        <f>F167</f>
        <v>0</v>
      </c>
      <c r="G166" s="21">
        <f t="shared" si="76"/>
        <v>28771.5</v>
      </c>
      <c r="H166" s="21">
        <f t="shared" si="76"/>
        <v>0</v>
      </c>
    </row>
    <row r="167" spans="1:8" s="10" customFormat="1" ht="56.25">
      <c r="A167" s="4" t="s">
        <v>614</v>
      </c>
      <c r="B167" s="31" t="s">
        <v>158</v>
      </c>
      <c r="C167" s="31" t="s">
        <v>158</v>
      </c>
      <c r="D167" s="30" t="s">
        <v>548</v>
      </c>
      <c r="E167" s="30">
        <v>500</v>
      </c>
      <c r="F167" s="21">
        <f>SUM('8'!G150)</f>
        <v>0</v>
      </c>
      <c r="G167" s="21">
        <f>SUM('8'!H150)</f>
        <v>28771.5</v>
      </c>
      <c r="H167" s="21">
        <f>SUM('8'!I150)</f>
        <v>0</v>
      </c>
    </row>
    <row r="168" spans="1:8" s="10" customFormat="1" ht="18.75">
      <c r="A168" s="50" t="s">
        <v>204</v>
      </c>
      <c r="B168" s="46" t="s">
        <v>11</v>
      </c>
      <c r="C168" s="46"/>
      <c r="D168" s="44"/>
      <c r="E168" s="44"/>
      <c r="F168" s="45">
        <f>SUM(F169)</f>
        <v>4525</v>
      </c>
      <c r="G168" s="45">
        <f t="shared" ref="G168:H168" si="77">SUM(G169)</f>
        <v>15</v>
      </c>
      <c r="H168" s="45">
        <f t="shared" si="77"/>
        <v>20015</v>
      </c>
    </row>
    <row r="169" spans="1:8" s="10" customFormat="1" ht="37.5">
      <c r="A169" s="36" t="s">
        <v>205</v>
      </c>
      <c r="B169" s="18" t="s">
        <v>11</v>
      </c>
      <c r="C169" s="18" t="s">
        <v>51</v>
      </c>
      <c r="D169" s="19"/>
      <c r="E169" s="19"/>
      <c r="F169" s="16">
        <f>SUM(F170)</f>
        <v>4525</v>
      </c>
      <c r="G169" s="16">
        <f t="shared" ref="G169:H169" si="78">SUM(G170)</f>
        <v>15</v>
      </c>
      <c r="H169" s="16">
        <f t="shared" si="78"/>
        <v>20015</v>
      </c>
    </row>
    <row r="170" spans="1:8" s="10" customFormat="1" ht="56.25">
      <c r="A170" s="4" t="s">
        <v>159</v>
      </c>
      <c r="B170" s="18" t="s">
        <v>11</v>
      </c>
      <c r="C170" s="18" t="s">
        <v>51</v>
      </c>
      <c r="D170" s="19" t="s">
        <v>132</v>
      </c>
      <c r="E170" s="19"/>
      <c r="F170" s="16">
        <f>SUM(F171)</f>
        <v>4525</v>
      </c>
      <c r="G170" s="16">
        <f t="shared" ref="G170:H170" si="79">SUM(G171)</f>
        <v>15</v>
      </c>
      <c r="H170" s="16">
        <f t="shared" si="79"/>
        <v>20015</v>
      </c>
    </row>
    <row r="171" spans="1:8" s="10" customFormat="1" ht="18.75">
      <c r="A171" s="4" t="s">
        <v>206</v>
      </c>
      <c r="B171" s="18" t="s">
        <v>11</v>
      </c>
      <c r="C171" s="18" t="s">
        <v>51</v>
      </c>
      <c r="D171" s="19" t="s">
        <v>207</v>
      </c>
      <c r="E171" s="19"/>
      <c r="F171" s="16">
        <f>SUM(F172+F176)</f>
        <v>4525</v>
      </c>
      <c r="G171" s="16">
        <f t="shared" ref="G171:H171" si="80">SUM(G172+G176)</f>
        <v>15</v>
      </c>
      <c r="H171" s="16">
        <f t="shared" si="80"/>
        <v>20015</v>
      </c>
    </row>
    <row r="172" spans="1:8" s="10" customFormat="1" ht="37.5">
      <c r="A172" s="4" t="s">
        <v>209</v>
      </c>
      <c r="B172" s="18" t="s">
        <v>11</v>
      </c>
      <c r="C172" s="18" t="s">
        <v>51</v>
      </c>
      <c r="D172" s="19" t="s">
        <v>208</v>
      </c>
      <c r="E172" s="19"/>
      <c r="F172" s="16">
        <f>SUM(F173,F174,F175)</f>
        <v>4505</v>
      </c>
      <c r="G172" s="16">
        <f>SUM(G173,G174,G175)</f>
        <v>5</v>
      </c>
      <c r="H172" s="16">
        <f>SUM(H173,H174,H175)</f>
        <v>20005</v>
      </c>
    </row>
    <row r="173" spans="1:8" s="10" customFormat="1" ht="93.75">
      <c r="A173" s="36" t="s">
        <v>210</v>
      </c>
      <c r="B173" s="18" t="s">
        <v>11</v>
      </c>
      <c r="C173" s="18" t="s">
        <v>51</v>
      </c>
      <c r="D173" s="19" t="s">
        <v>544</v>
      </c>
      <c r="E173" s="19">
        <v>200</v>
      </c>
      <c r="F173" s="16">
        <f>SUM('8'!G156)</f>
        <v>5</v>
      </c>
      <c r="G173" s="16">
        <f>SUM('8'!H156)</f>
        <v>5</v>
      </c>
      <c r="H173" s="16">
        <f>SUM('8'!I156)</f>
        <v>5</v>
      </c>
    </row>
    <row r="174" spans="1:8" s="10" customFormat="1" ht="56.25">
      <c r="A174" s="4" t="s">
        <v>654</v>
      </c>
      <c r="B174" s="18" t="s">
        <v>11</v>
      </c>
      <c r="C174" s="18" t="s">
        <v>51</v>
      </c>
      <c r="D174" s="19" t="s">
        <v>638</v>
      </c>
      <c r="E174" s="19">
        <v>500</v>
      </c>
      <c r="F174" s="16">
        <f>'8'!G157</f>
        <v>4500</v>
      </c>
      <c r="G174" s="16">
        <f>'8'!H157</f>
        <v>0</v>
      </c>
      <c r="H174" s="16">
        <f>'8'!I157</f>
        <v>0</v>
      </c>
    </row>
    <row r="175" spans="1:8" s="10" customFormat="1" ht="37.5">
      <c r="A175" s="4" t="s">
        <v>656</v>
      </c>
      <c r="B175" s="18" t="s">
        <v>11</v>
      </c>
      <c r="C175" s="18" t="s">
        <v>51</v>
      </c>
      <c r="D175" s="19" t="s">
        <v>639</v>
      </c>
      <c r="E175" s="19">
        <v>500</v>
      </c>
      <c r="F175" s="16">
        <f>'8'!G158</f>
        <v>0</v>
      </c>
      <c r="G175" s="16">
        <f>'8'!H158</f>
        <v>0</v>
      </c>
      <c r="H175" s="16">
        <f>'8'!I158</f>
        <v>20000</v>
      </c>
    </row>
    <row r="176" spans="1:8" s="10" customFormat="1" ht="18.75">
      <c r="A176" s="4" t="s">
        <v>211</v>
      </c>
      <c r="B176" s="18" t="s">
        <v>11</v>
      </c>
      <c r="C176" s="18" t="s">
        <v>51</v>
      </c>
      <c r="D176" s="19" t="s">
        <v>212</v>
      </c>
      <c r="E176" s="19"/>
      <c r="F176" s="16">
        <f>SUM(F177:F178)</f>
        <v>20</v>
      </c>
      <c r="G176" s="16">
        <f t="shared" ref="G176:H176" si="81">SUM(G177:G178)</f>
        <v>10</v>
      </c>
      <c r="H176" s="16">
        <f t="shared" si="81"/>
        <v>10</v>
      </c>
    </row>
    <row r="177" spans="1:11" s="10" customFormat="1" ht="75">
      <c r="A177" s="36" t="s">
        <v>213</v>
      </c>
      <c r="B177" s="18" t="s">
        <v>11</v>
      </c>
      <c r="C177" s="18" t="s">
        <v>51</v>
      </c>
      <c r="D177" s="19" t="s">
        <v>266</v>
      </c>
      <c r="E177" s="19">
        <v>200</v>
      </c>
      <c r="F177" s="16">
        <f>SUM('8'!G160)</f>
        <v>10</v>
      </c>
      <c r="G177" s="16">
        <f>SUM('8'!H160)</f>
        <v>5</v>
      </c>
      <c r="H177" s="16">
        <f>SUM('8'!I160)</f>
        <v>5</v>
      </c>
    </row>
    <row r="178" spans="1:11" s="10" customFormat="1" ht="93.75">
      <c r="A178" s="36" t="s">
        <v>523</v>
      </c>
      <c r="B178" s="18" t="s">
        <v>11</v>
      </c>
      <c r="C178" s="18" t="s">
        <v>51</v>
      </c>
      <c r="D178" s="19" t="s">
        <v>501</v>
      </c>
      <c r="E178" s="19">
        <v>200</v>
      </c>
      <c r="F178" s="16">
        <f>SUM('8'!G161)</f>
        <v>10</v>
      </c>
      <c r="G178" s="16">
        <f>SUM('8'!H161)</f>
        <v>5</v>
      </c>
      <c r="H178" s="16">
        <f>SUM('8'!I161)</f>
        <v>5</v>
      </c>
    </row>
    <row r="179" spans="1:11" s="10" customFormat="1" ht="18.75">
      <c r="A179" s="70" t="s">
        <v>58</v>
      </c>
      <c r="B179" s="69" t="s">
        <v>50</v>
      </c>
      <c r="C179" s="69"/>
      <c r="D179" s="43"/>
      <c r="E179" s="68"/>
      <c r="F179" s="15">
        <f>SUM(F245+F180+F189+F267+F294)</f>
        <v>313705.3</v>
      </c>
      <c r="G179" s="15">
        <f>SUM(G245+G180+G189+G267+G294)</f>
        <v>288961.59999999998</v>
      </c>
      <c r="H179" s="15">
        <f>SUM(H245+H180+H189+H267+H294)</f>
        <v>308975.8000000001</v>
      </c>
      <c r="I179" s="20"/>
      <c r="J179" s="20"/>
      <c r="K179" s="20"/>
    </row>
    <row r="180" spans="1:11" s="10" customFormat="1" ht="18.75">
      <c r="A180" s="4" t="s">
        <v>326</v>
      </c>
      <c r="B180" s="18" t="s">
        <v>50</v>
      </c>
      <c r="C180" s="18" t="s">
        <v>9</v>
      </c>
      <c r="D180" s="19"/>
      <c r="E180" s="19"/>
      <c r="F180" s="16">
        <f>F181</f>
        <v>45904.799999999996</v>
      </c>
      <c r="G180" s="16">
        <f t="shared" ref="G180:H182" si="82">G181</f>
        <v>39693.199999999997</v>
      </c>
      <c r="H180" s="16">
        <f t="shared" si="82"/>
        <v>41245.800000000003</v>
      </c>
      <c r="I180" s="20"/>
      <c r="J180" s="20"/>
      <c r="K180" s="20"/>
    </row>
    <row r="181" spans="1:11" s="10" customFormat="1" ht="37.5">
      <c r="A181" s="4" t="s">
        <v>317</v>
      </c>
      <c r="B181" s="18" t="s">
        <v>50</v>
      </c>
      <c r="C181" s="18" t="s">
        <v>9</v>
      </c>
      <c r="D181" s="19" t="s">
        <v>318</v>
      </c>
      <c r="E181" s="19"/>
      <c r="F181" s="16">
        <f>F182</f>
        <v>45904.799999999996</v>
      </c>
      <c r="G181" s="16">
        <f t="shared" si="82"/>
        <v>39693.199999999997</v>
      </c>
      <c r="H181" s="16">
        <f t="shared" si="82"/>
        <v>41245.800000000003</v>
      </c>
      <c r="I181" s="20"/>
      <c r="J181" s="20"/>
      <c r="K181" s="20"/>
    </row>
    <row r="182" spans="1:11" s="10" customFormat="1" ht="37.5">
      <c r="A182" s="4" t="s">
        <v>332</v>
      </c>
      <c r="B182" s="18" t="s">
        <v>50</v>
      </c>
      <c r="C182" s="18" t="s">
        <v>9</v>
      </c>
      <c r="D182" s="19" t="s">
        <v>327</v>
      </c>
      <c r="E182" s="19"/>
      <c r="F182" s="16">
        <f>F183</f>
        <v>45904.799999999996</v>
      </c>
      <c r="G182" s="16">
        <f t="shared" si="82"/>
        <v>39693.199999999997</v>
      </c>
      <c r="H182" s="16">
        <f t="shared" si="82"/>
        <v>41245.800000000003</v>
      </c>
      <c r="I182" s="20"/>
      <c r="J182" s="20"/>
      <c r="K182" s="20"/>
    </row>
    <row r="183" spans="1:11" s="10" customFormat="1" ht="56.25">
      <c r="A183" s="4" t="s">
        <v>333</v>
      </c>
      <c r="B183" s="18" t="s">
        <v>50</v>
      </c>
      <c r="C183" s="18" t="s">
        <v>9</v>
      </c>
      <c r="D183" s="19" t="s">
        <v>328</v>
      </c>
      <c r="E183" s="19"/>
      <c r="F183" s="16">
        <f>F185+F187+F184+F186+F188</f>
        <v>45904.799999999996</v>
      </c>
      <c r="G183" s="16">
        <f t="shared" ref="G183:H183" si="83">G185+G187+G184+G186+G188</f>
        <v>39693.199999999997</v>
      </c>
      <c r="H183" s="16">
        <f t="shared" si="83"/>
        <v>41245.800000000003</v>
      </c>
      <c r="I183" s="20"/>
      <c r="J183" s="20"/>
      <c r="K183" s="20"/>
    </row>
    <row r="184" spans="1:11" s="10" customFormat="1" ht="112.5">
      <c r="A184" s="4" t="s">
        <v>426</v>
      </c>
      <c r="B184" s="18" t="s">
        <v>50</v>
      </c>
      <c r="C184" s="18" t="s">
        <v>9</v>
      </c>
      <c r="D184" s="19" t="s">
        <v>425</v>
      </c>
      <c r="E184" s="19">
        <v>100</v>
      </c>
      <c r="F184" s="16">
        <f>SUM('8'!G285)</f>
        <v>8751.2999999999993</v>
      </c>
      <c r="G184" s="16">
        <f>SUM('8'!H285)</f>
        <v>8751.2999999999993</v>
      </c>
      <c r="H184" s="16">
        <f>SUM('8'!I285)</f>
        <v>8926.2999999999993</v>
      </c>
      <c r="I184" s="20"/>
      <c r="J184" s="20"/>
      <c r="K184" s="20"/>
    </row>
    <row r="185" spans="1:11" s="10" customFormat="1" ht="112.5">
      <c r="A185" s="4" t="s">
        <v>334</v>
      </c>
      <c r="B185" s="18" t="s">
        <v>50</v>
      </c>
      <c r="C185" s="18" t="s">
        <v>9</v>
      </c>
      <c r="D185" s="19" t="s">
        <v>329</v>
      </c>
      <c r="E185" s="19">
        <v>100</v>
      </c>
      <c r="F185" s="16">
        <f>SUM('8'!G286)</f>
        <v>20713.7</v>
      </c>
      <c r="G185" s="16">
        <f>SUM('8'!H286)</f>
        <v>21855</v>
      </c>
      <c r="H185" s="16">
        <f>SUM('8'!I286)</f>
        <v>22779.7</v>
      </c>
      <c r="I185" s="20"/>
      <c r="J185" s="20"/>
      <c r="K185" s="20"/>
    </row>
    <row r="186" spans="1:11" s="10" customFormat="1" ht="75">
      <c r="A186" s="4" t="s">
        <v>62</v>
      </c>
      <c r="B186" s="18" t="s">
        <v>50</v>
      </c>
      <c r="C186" s="18" t="s">
        <v>9</v>
      </c>
      <c r="D186" s="19" t="s">
        <v>425</v>
      </c>
      <c r="E186" s="19">
        <v>200</v>
      </c>
      <c r="F186" s="16">
        <f>SUM('8'!G287)</f>
        <v>15964.5</v>
      </c>
      <c r="G186" s="16">
        <f>SUM('8'!H287)</f>
        <v>8596</v>
      </c>
      <c r="H186" s="16">
        <f>SUM('8'!I287)</f>
        <v>8972.1</v>
      </c>
      <c r="I186" s="20"/>
      <c r="J186" s="20"/>
      <c r="K186" s="20"/>
    </row>
    <row r="187" spans="1:11" s="10" customFormat="1" ht="56.25">
      <c r="A187" s="4" t="s">
        <v>335</v>
      </c>
      <c r="B187" s="18" t="s">
        <v>50</v>
      </c>
      <c r="C187" s="18" t="s">
        <v>9</v>
      </c>
      <c r="D187" s="19" t="s">
        <v>329</v>
      </c>
      <c r="E187" s="19">
        <v>200</v>
      </c>
      <c r="F187" s="16">
        <f>SUM('8'!G288)</f>
        <v>422.7</v>
      </c>
      <c r="G187" s="16">
        <f>SUM('8'!H288)</f>
        <v>443.9</v>
      </c>
      <c r="H187" s="16">
        <f>SUM('8'!I288)</f>
        <v>522.70000000000005</v>
      </c>
      <c r="I187" s="20"/>
      <c r="J187" s="20"/>
      <c r="K187" s="20"/>
    </row>
    <row r="188" spans="1:11" s="10" customFormat="1" ht="56.25">
      <c r="A188" s="4" t="s">
        <v>63</v>
      </c>
      <c r="B188" s="18" t="s">
        <v>50</v>
      </c>
      <c r="C188" s="18" t="s">
        <v>9</v>
      </c>
      <c r="D188" s="19" t="s">
        <v>425</v>
      </c>
      <c r="E188" s="19">
        <v>800</v>
      </c>
      <c r="F188" s="16">
        <f>SUM('8'!G289)</f>
        <v>52.6</v>
      </c>
      <c r="G188" s="16">
        <f>SUM('8'!H289)</f>
        <v>47</v>
      </c>
      <c r="H188" s="16">
        <f>SUM('8'!I289)</f>
        <v>45</v>
      </c>
      <c r="I188" s="20"/>
      <c r="J188" s="20"/>
      <c r="K188" s="20"/>
    </row>
    <row r="189" spans="1:11" s="10" customFormat="1" ht="18.75">
      <c r="A189" s="4" t="s">
        <v>337</v>
      </c>
      <c r="B189" s="18" t="s">
        <v>50</v>
      </c>
      <c r="C189" s="18" t="s">
        <v>179</v>
      </c>
      <c r="D189" s="19"/>
      <c r="E189" s="19"/>
      <c r="F189" s="16">
        <f>F190+F241</f>
        <v>235187</v>
      </c>
      <c r="G189" s="16">
        <f t="shared" ref="G189:H189" si="84">G190+G241</f>
        <v>218235.5</v>
      </c>
      <c r="H189" s="16">
        <f t="shared" si="84"/>
        <v>232398.80000000005</v>
      </c>
      <c r="I189" s="20"/>
      <c r="J189" s="20"/>
      <c r="K189" s="20"/>
    </row>
    <row r="190" spans="1:11" s="10" customFormat="1" ht="37.5">
      <c r="A190" s="4" t="s">
        <v>317</v>
      </c>
      <c r="B190" s="18" t="s">
        <v>50</v>
      </c>
      <c r="C190" s="18" t="s">
        <v>179</v>
      </c>
      <c r="D190" s="19" t="s">
        <v>318</v>
      </c>
      <c r="E190" s="19"/>
      <c r="F190" s="16">
        <f>F191</f>
        <v>230143</v>
      </c>
      <c r="G190" s="16">
        <f t="shared" ref="G190:H190" si="85">G191</f>
        <v>218191.5</v>
      </c>
      <c r="H190" s="16">
        <f t="shared" si="85"/>
        <v>232354.80000000005</v>
      </c>
      <c r="I190" s="20"/>
      <c r="J190" s="20"/>
      <c r="K190" s="20"/>
    </row>
    <row r="191" spans="1:11" s="10" customFormat="1" ht="37.5">
      <c r="A191" s="4" t="s">
        <v>320</v>
      </c>
      <c r="B191" s="18" t="s">
        <v>50</v>
      </c>
      <c r="C191" s="18" t="s">
        <v>179</v>
      </c>
      <c r="D191" s="19" t="s">
        <v>321</v>
      </c>
      <c r="E191" s="19"/>
      <c r="F191" s="16">
        <f>F208+F216+F224+F229+F232+F192+F196+F199+F201+F206+F213+F227</f>
        <v>230143</v>
      </c>
      <c r="G191" s="16">
        <f>G208+G216+G224+G229+G232+G192+G196+G199+G201+G206+G213+G227</f>
        <v>218191.5</v>
      </c>
      <c r="H191" s="16">
        <f>H208+H216+H224+H229+H232+H192+H196+H199+H201+H206+H213+H227</f>
        <v>232354.80000000005</v>
      </c>
      <c r="I191" s="20"/>
      <c r="J191" s="20"/>
      <c r="K191" s="20"/>
    </row>
    <row r="192" spans="1:11" s="10" customFormat="1" ht="37.5">
      <c r="A192" s="4" t="s">
        <v>508</v>
      </c>
      <c r="B192" s="18" t="s">
        <v>50</v>
      </c>
      <c r="C192" s="18" t="s">
        <v>179</v>
      </c>
      <c r="D192" s="19" t="s">
        <v>393</v>
      </c>
      <c r="E192" s="19"/>
      <c r="F192" s="16">
        <f>F193+F194+F195</f>
        <v>195.5</v>
      </c>
      <c r="G192" s="16">
        <f t="shared" ref="G192:H192" si="86">G193+G194+G195</f>
        <v>200</v>
      </c>
      <c r="H192" s="16">
        <f t="shared" si="86"/>
        <v>200</v>
      </c>
      <c r="I192" s="20"/>
      <c r="J192" s="20"/>
      <c r="K192" s="20"/>
    </row>
    <row r="193" spans="1:11" s="10" customFormat="1" ht="93.75">
      <c r="A193" s="4" t="s">
        <v>444</v>
      </c>
      <c r="B193" s="18" t="s">
        <v>50</v>
      </c>
      <c r="C193" s="18" t="s">
        <v>179</v>
      </c>
      <c r="D193" s="19" t="s">
        <v>442</v>
      </c>
      <c r="E193" s="19">
        <v>100</v>
      </c>
      <c r="F193" s="16">
        <f>SUM('8'!G294)</f>
        <v>40</v>
      </c>
      <c r="G193" s="16">
        <f>SUM('8'!H294)</f>
        <v>40</v>
      </c>
      <c r="H193" s="16">
        <f>SUM('8'!I294)</f>
        <v>40</v>
      </c>
      <c r="I193" s="20"/>
      <c r="J193" s="20"/>
      <c r="K193" s="20"/>
    </row>
    <row r="194" spans="1:11" s="10" customFormat="1" ht="56.25">
      <c r="A194" s="4" t="s">
        <v>443</v>
      </c>
      <c r="B194" s="18" t="s">
        <v>50</v>
      </c>
      <c r="C194" s="18" t="s">
        <v>179</v>
      </c>
      <c r="D194" s="19" t="s">
        <v>442</v>
      </c>
      <c r="E194" s="19">
        <v>200</v>
      </c>
      <c r="F194" s="16">
        <f>SUM('8'!G295)</f>
        <v>155.5</v>
      </c>
      <c r="G194" s="16">
        <f>SUM('8'!H295)</f>
        <v>160</v>
      </c>
      <c r="H194" s="16">
        <f>SUM('8'!I295)</f>
        <v>160</v>
      </c>
      <c r="I194" s="20"/>
      <c r="J194" s="20"/>
      <c r="K194" s="20"/>
    </row>
    <row r="195" spans="1:11" s="10" customFormat="1" ht="37.5">
      <c r="A195" s="4" t="s">
        <v>581</v>
      </c>
      <c r="B195" s="18" t="s">
        <v>50</v>
      </c>
      <c r="C195" s="18" t="s">
        <v>179</v>
      </c>
      <c r="D195" s="19" t="s">
        <v>442</v>
      </c>
      <c r="E195" s="19">
        <v>300</v>
      </c>
      <c r="F195" s="16">
        <f>'8'!G296</f>
        <v>0</v>
      </c>
      <c r="G195" s="16">
        <v>0</v>
      </c>
      <c r="H195" s="16">
        <v>0</v>
      </c>
      <c r="I195" s="20"/>
      <c r="J195" s="20"/>
      <c r="K195" s="20"/>
    </row>
    <row r="196" spans="1:11" s="10" customFormat="1" ht="75">
      <c r="A196" s="4" t="s">
        <v>395</v>
      </c>
      <c r="B196" s="18" t="s">
        <v>50</v>
      </c>
      <c r="C196" s="18" t="s">
        <v>179</v>
      </c>
      <c r="D196" s="19" t="s">
        <v>394</v>
      </c>
      <c r="E196" s="19"/>
      <c r="F196" s="16">
        <f>F198+F197</f>
        <v>148.69999999999999</v>
      </c>
      <c r="G196" s="16">
        <f>G198+G197</f>
        <v>148.69999999999999</v>
      </c>
      <c r="H196" s="16">
        <f t="shared" ref="H196" si="87">H198+H197</f>
        <v>148.69999999999999</v>
      </c>
      <c r="I196" s="20"/>
      <c r="J196" s="20"/>
      <c r="K196" s="20"/>
    </row>
    <row r="197" spans="1:11" s="10" customFormat="1" ht="112.5">
      <c r="A197" s="4" t="s">
        <v>582</v>
      </c>
      <c r="B197" s="18" t="s">
        <v>50</v>
      </c>
      <c r="C197" s="18" t="s">
        <v>179</v>
      </c>
      <c r="D197" s="19" t="s">
        <v>438</v>
      </c>
      <c r="E197" s="19">
        <v>100</v>
      </c>
      <c r="F197" s="16">
        <f>'8'!G298</f>
        <v>41.7</v>
      </c>
      <c r="G197" s="16">
        <f>'8'!H298</f>
        <v>41.7</v>
      </c>
      <c r="H197" s="16">
        <f>'8'!I298</f>
        <v>41.7</v>
      </c>
      <c r="I197" s="20"/>
      <c r="J197" s="20"/>
      <c r="K197" s="20"/>
    </row>
    <row r="198" spans="1:11" s="10" customFormat="1" ht="75">
      <c r="A198" s="4" t="s">
        <v>439</v>
      </c>
      <c r="B198" s="18" t="s">
        <v>50</v>
      </c>
      <c r="C198" s="18" t="s">
        <v>179</v>
      </c>
      <c r="D198" s="19" t="s">
        <v>438</v>
      </c>
      <c r="E198" s="19">
        <v>200</v>
      </c>
      <c r="F198" s="16">
        <f>SUM('8'!G299)</f>
        <v>107</v>
      </c>
      <c r="G198" s="16">
        <f>SUM('8'!H299)</f>
        <v>107</v>
      </c>
      <c r="H198" s="16">
        <f>SUM('8'!I299)</f>
        <v>107</v>
      </c>
      <c r="I198" s="20"/>
      <c r="J198" s="20"/>
      <c r="K198" s="20"/>
    </row>
    <row r="199" spans="1:11" s="10" customFormat="1" ht="18.75">
      <c r="A199" s="4" t="s">
        <v>397</v>
      </c>
      <c r="B199" s="18" t="s">
        <v>50</v>
      </c>
      <c r="C199" s="18" t="s">
        <v>179</v>
      </c>
      <c r="D199" s="19" t="s">
        <v>396</v>
      </c>
      <c r="E199" s="19"/>
      <c r="F199" s="16">
        <f>F200</f>
        <v>18</v>
      </c>
      <c r="G199" s="16">
        <f t="shared" ref="G199:H199" si="88">G200</f>
        <v>18</v>
      </c>
      <c r="H199" s="16">
        <f t="shared" si="88"/>
        <v>18</v>
      </c>
      <c r="I199" s="20"/>
      <c r="J199" s="20"/>
      <c r="K199" s="20"/>
    </row>
    <row r="200" spans="1:11" s="10" customFormat="1" ht="56.25">
      <c r="A200" s="4" t="s">
        <v>437</v>
      </c>
      <c r="B200" s="18" t="s">
        <v>50</v>
      </c>
      <c r="C200" s="18" t="s">
        <v>179</v>
      </c>
      <c r="D200" s="19" t="s">
        <v>436</v>
      </c>
      <c r="E200" s="19">
        <v>200</v>
      </c>
      <c r="F200" s="16">
        <f>SUM('8'!G301)</f>
        <v>18</v>
      </c>
      <c r="G200" s="16">
        <f>SUM('8'!H301)</f>
        <v>18</v>
      </c>
      <c r="H200" s="16">
        <f>SUM('8'!I301)</f>
        <v>18</v>
      </c>
      <c r="I200" s="20"/>
      <c r="J200" s="20"/>
      <c r="K200" s="20"/>
    </row>
    <row r="201" spans="1:11" s="10" customFormat="1" ht="37.5">
      <c r="A201" s="4" t="s">
        <v>399</v>
      </c>
      <c r="B201" s="18" t="s">
        <v>50</v>
      </c>
      <c r="C201" s="18" t="s">
        <v>179</v>
      </c>
      <c r="D201" s="19" t="s">
        <v>398</v>
      </c>
      <c r="E201" s="19"/>
      <c r="F201" s="16">
        <f>F203+F202+F204+F205</f>
        <v>7465.3</v>
      </c>
      <c r="G201" s="16">
        <f t="shared" ref="G201:H201" si="89">G203+G202+G204+G205</f>
        <v>500</v>
      </c>
      <c r="H201" s="16">
        <f t="shared" si="89"/>
        <v>500</v>
      </c>
      <c r="I201" s="20"/>
      <c r="J201" s="20"/>
      <c r="K201" s="20"/>
    </row>
    <row r="202" spans="1:11" s="10" customFormat="1" ht="75">
      <c r="A202" s="4" t="s">
        <v>547</v>
      </c>
      <c r="B202" s="18" t="s">
        <v>50</v>
      </c>
      <c r="C202" s="18" t="s">
        <v>179</v>
      </c>
      <c r="D202" s="19" t="s">
        <v>545</v>
      </c>
      <c r="E202" s="19">
        <v>200</v>
      </c>
      <c r="F202" s="16">
        <f>'8'!G303</f>
        <v>0</v>
      </c>
      <c r="G202" s="16">
        <f>'8'!H303</f>
        <v>0</v>
      </c>
      <c r="H202" s="16">
        <f>'8'!I303</f>
        <v>0</v>
      </c>
      <c r="I202" s="20"/>
      <c r="J202" s="20"/>
      <c r="K202" s="20"/>
    </row>
    <row r="203" spans="1:11" s="10" customFormat="1" ht="75">
      <c r="A203" s="4" t="s">
        <v>431</v>
      </c>
      <c r="B203" s="18" t="s">
        <v>50</v>
      </c>
      <c r="C203" s="18" t="s">
        <v>179</v>
      </c>
      <c r="D203" s="19" t="s">
        <v>430</v>
      </c>
      <c r="E203" s="19">
        <v>200</v>
      </c>
      <c r="F203" s="16">
        <f>SUM('8'!G304)</f>
        <v>265.3</v>
      </c>
      <c r="G203" s="16">
        <f>SUM('8'!H304)</f>
        <v>500</v>
      </c>
      <c r="H203" s="16">
        <f>SUM('8'!I304)</f>
        <v>500</v>
      </c>
      <c r="I203" s="20"/>
      <c r="J203" s="20"/>
      <c r="K203" s="20"/>
    </row>
    <row r="204" spans="1:11" s="10" customFormat="1" ht="56.25">
      <c r="A204" s="4" t="s">
        <v>616</v>
      </c>
      <c r="B204" s="18" t="s">
        <v>50</v>
      </c>
      <c r="C204" s="18" t="s">
        <v>179</v>
      </c>
      <c r="D204" s="19" t="s">
        <v>615</v>
      </c>
      <c r="E204" s="19">
        <v>200</v>
      </c>
      <c r="F204" s="16">
        <f>SUM('8'!G305)</f>
        <v>0</v>
      </c>
      <c r="G204" s="16">
        <f>SUM('8'!H305)</f>
        <v>0</v>
      </c>
      <c r="H204" s="16">
        <f>SUM('8'!I305)</f>
        <v>0</v>
      </c>
      <c r="I204" s="20"/>
      <c r="J204" s="20"/>
      <c r="K204" s="20"/>
    </row>
    <row r="205" spans="1:11" s="10" customFormat="1" ht="75">
      <c r="A205" s="4" t="s">
        <v>646</v>
      </c>
      <c r="B205" s="18" t="s">
        <v>50</v>
      </c>
      <c r="C205" s="18" t="s">
        <v>179</v>
      </c>
      <c r="D205" s="19" t="s">
        <v>643</v>
      </c>
      <c r="E205" s="19">
        <v>200</v>
      </c>
      <c r="F205" s="16">
        <f>'8'!G306</f>
        <v>7200</v>
      </c>
      <c r="G205" s="16">
        <f>'8'!H306</f>
        <v>0</v>
      </c>
      <c r="H205" s="16">
        <f>'8'!I306</f>
        <v>0</v>
      </c>
      <c r="I205" s="20"/>
      <c r="J205" s="20"/>
      <c r="K205" s="20"/>
    </row>
    <row r="206" spans="1:11" s="10" customFormat="1" ht="37.5">
      <c r="A206" s="4" t="s">
        <v>401</v>
      </c>
      <c r="B206" s="18" t="s">
        <v>50</v>
      </c>
      <c r="C206" s="18" t="s">
        <v>179</v>
      </c>
      <c r="D206" s="19" t="s">
        <v>400</v>
      </c>
      <c r="E206" s="19"/>
      <c r="F206" s="16">
        <f>F207</f>
        <v>1380</v>
      </c>
      <c r="G206" s="16">
        <f t="shared" ref="G206:H206" si="90">G207</f>
        <v>1380</v>
      </c>
      <c r="H206" s="16">
        <f t="shared" si="90"/>
        <v>1380</v>
      </c>
      <c r="I206" s="20"/>
      <c r="J206" s="20"/>
      <c r="K206" s="20"/>
    </row>
    <row r="207" spans="1:11" s="10" customFormat="1" ht="75">
      <c r="A207" s="4" t="s">
        <v>435</v>
      </c>
      <c r="B207" s="18" t="s">
        <v>50</v>
      </c>
      <c r="C207" s="18" t="s">
        <v>179</v>
      </c>
      <c r="D207" s="19" t="s">
        <v>434</v>
      </c>
      <c r="E207" s="19">
        <v>200</v>
      </c>
      <c r="F207" s="16">
        <f>SUM('8'!G308)</f>
        <v>1380</v>
      </c>
      <c r="G207" s="16">
        <f>SUM('8'!H308)</f>
        <v>1380</v>
      </c>
      <c r="H207" s="16">
        <f>SUM('8'!I308)</f>
        <v>1380</v>
      </c>
      <c r="I207" s="20"/>
      <c r="J207" s="20"/>
      <c r="K207" s="20"/>
    </row>
    <row r="208" spans="1:11" s="10" customFormat="1" ht="37.5">
      <c r="A208" s="4" t="s">
        <v>346</v>
      </c>
      <c r="B208" s="18" t="s">
        <v>50</v>
      </c>
      <c r="C208" s="18" t="s">
        <v>179</v>
      </c>
      <c r="D208" s="19" t="s">
        <v>344</v>
      </c>
      <c r="E208" s="19"/>
      <c r="F208" s="16">
        <f>F209+F210+F211+F212</f>
        <v>10489.099999999999</v>
      </c>
      <c r="G208" s="16">
        <f t="shared" ref="G208:H208" si="91">G209+G210+G211+G212</f>
        <v>10134.599999999999</v>
      </c>
      <c r="H208" s="16">
        <f t="shared" si="91"/>
        <v>10092.5</v>
      </c>
      <c r="I208" s="20"/>
      <c r="J208" s="20"/>
      <c r="K208" s="20"/>
    </row>
    <row r="209" spans="1:11" s="10" customFormat="1" ht="56.25">
      <c r="A209" s="4" t="s">
        <v>359</v>
      </c>
      <c r="B209" s="18" t="s">
        <v>50</v>
      </c>
      <c r="C209" s="18" t="s">
        <v>179</v>
      </c>
      <c r="D209" s="19" t="s">
        <v>345</v>
      </c>
      <c r="E209" s="19">
        <v>200</v>
      </c>
      <c r="F209" s="16">
        <f>SUM('8'!G310)</f>
        <v>1277.4000000000001</v>
      </c>
      <c r="G209" s="16">
        <f>SUM('8'!H310)</f>
        <v>1277.4000000000001</v>
      </c>
      <c r="H209" s="16">
        <f>SUM('8'!I310)</f>
        <v>1277.4000000000001</v>
      </c>
      <c r="I209" s="20"/>
      <c r="J209" s="20"/>
      <c r="K209" s="20"/>
    </row>
    <row r="210" spans="1:11" s="10" customFormat="1" ht="56.25">
      <c r="A210" s="4" t="s">
        <v>441</v>
      </c>
      <c r="B210" s="18" t="s">
        <v>50</v>
      </c>
      <c r="C210" s="18" t="s">
        <v>179</v>
      </c>
      <c r="D210" s="19" t="s">
        <v>440</v>
      </c>
      <c r="E210" s="19">
        <v>200</v>
      </c>
      <c r="F210" s="16">
        <f>SUM('8'!G311)</f>
        <v>4760.5</v>
      </c>
      <c r="G210" s="16">
        <f>SUM('8'!H311)</f>
        <v>4498.5</v>
      </c>
      <c r="H210" s="16">
        <f>SUM('8'!I311)</f>
        <v>4597</v>
      </c>
      <c r="I210" s="20"/>
      <c r="J210" s="20"/>
      <c r="K210" s="20"/>
    </row>
    <row r="211" spans="1:11" s="10" customFormat="1" ht="37.5">
      <c r="A211" s="4" t="s">
        <v>583</v>
      </c>
      <c r="B211" s="18" t="s">
        <v>50</v>
      </c>
      <c r="C211" s="18" t="s">
        <v>179</v>
      </c>
      <c r="D211" s="19" t="s">
        <v>440</v>
      </c>
      <c r="E211" s="19">
        <v>300</v>
      </c>
      <c r="F211" s="16">
        <f>'8'!G312</f>
        <v>0</v>
      </c>
      <c r="G211" s="16">
        <f>'8'!H312</f>
        <v>0</v>
      </c>
      <c r="H211" s="16">
        <f>'8'!I312</f>
        <v>0</v>
      </c>
      <c r="I211" s="20"/>
      <c r="J211" s="20"/>
      <c r="K211" s="20"/>
    </row>
    <row r="212" spans="1:11" s="10" customFormat="1" ht="75">
      <c r="A212" s="4" t="s">
        <v>626</v>
      </c>
      <c r="B212" s="18" t="s">
        <v>50</v>
      </c>
      <c r="C212" s="18" t="s">
        <v>179</v>
      </c>
      <c r="D212" s="19" t="s">
        <v>617</v>
      </c>
      <c r="E212" s="19">
        <v>200</v>
      </c>
      <c r="F212" s="16">
        <f>SUM('8'!G313)</f>
        <v>4451.2</v>
      </c>
      <c r="G212" s="16">
        <f>SUM('8'!H313)</f>
        <v>4358.7</v>
      </c>
      <c r="H212" s="16">
        <f>SUM('8'!I313)</f>
        <v>4218.1000000000004</v>
      </c>
      <c r="I212" s="20"/>
      <c r="J212" s="20"/>
      <c r="K212" s="20"/>
    </row>
    <row r="213" spans="1:11" s="10" customFormat="1" ht="18.75">
      <c r="A213" s="4" t="s">
        <v>402</v>
      </c>
      <c r="B213" s="18" t="s">
        <v>50</v>
      </c>
      <c r="C213" s="18" t="s">
        <v>179</v>
      </c>
      <c r="D213" s="19" t="s">
        <v>403</v>
      </c>
      <c r="E213" s="19"/>
      <c r="F213" s="16">
        <f>F214+F215</f>
        <v>3437.5</v>
      </c>
      <c r="G213" s="16">
        <f>G214+G215</f>
        <v>3513.9</v>
      </c>
      <c r="H213" s="16">
        <f t="shared" ref="H213" si="92">H214+H215</f>
        <v>3950.5</v>
      </c>
      <c r="I213" s="20"/>
      <c r="J213" s="20"/>
      <c r="K213" s="20"/>
    </row>
    <row r="214" spans="1:11" s="10" customFormat="1" ht="56.25">
      <c r="A214" s="4" t="s">
        <v>433</v>
      </c>
      <c r="B214" s="18" t="s">
        <v>50</v>
      </c>
      <c r="C214" s="18" t="s">
        <v>179</v>
      </c>
      <c r="D214" s="19" t="s">
        <v>432</v>
      </c>
      <c r="E214" s="19">
        <v>200</v>
      </c>
      <c r="F214" s="16">
        <f>SUM('8'!G315)</f>
        <v>3437.5</v>
      </c>
      <c r="G214" s="16">
        <f>SUM('8'!H315)</f>
        <v>3513.9</v>
      </c>
      <c r="H214" s="16">
        <f>SUM('8'!I315)</f>
        <v>3950.5</v>
      </c>
      <c r="I214" s="20"/>
      <c r="J214" s="20"/>
      <c r="K214" s="20"/>
    </row>
    <row r="215" spans="1:11" s="10" customFormat="1" ht="37.5">
      <c r="A215" s="4" t="s">
        <v>584</v>
      </c>
      <c r="B215" s="18" t="s">
        <v>50</v>
      </c>
      <c r="C215" s="18" t="s">
        <v>179</v>
      </c>
      <c r="D215" s="19" t="s">
        <v>432</v>
      </c>
      <c r="E215" s="19">
        <v>800</v>
      </c>
      <c r="F215" s="16">
        <f>'8'!G316</f>
        <v>0</v>
      </c>
      <c r="G215" s="16">
        <f>'8'!H316</f>
        <v>0</v>
      </c>
      <c r="H215" s="16">
        <f>'8'!I316</f>
        <v>0</v>
      </c>
      <c r="I215" s="20"/>
      <c r="J215" s="20"/>
      <c r="K215" s="20"/>
    </row>
    <row r="216" spans="1:11" s="10" customFormat="1" ht="37.5">
      <c r="A216" s="4" t="s">
        <v>339</v>
      </c>
      <c r="B216" s="18" t="s">
        <v>50</v>
      </c>
      <c r="C216" s="18" t="s">
        <v>179</v>
      </c>
      <c r="D216" s="19" t="s">
        <v>322</v>
      </c>
      <c r="E216" s="19"/>
      <c r="F216" s="16">
        <f>F218+F219+F220+F221+F222+F217+F223</f>
        <v>140151.79999999999</v>
      </c>
      <c r="G216" s="16">
        <f>G218+G219+G220+G221+G222+G217+G223</f>
        <v>140106.4</v>
      </c>
      <c r="H216" s="16">
        <f>H218+H219+H220+H221+H222+H217+H223</f>
        <v>146928.6</v>
      </c>
      <c r="I216" s="20"/>
      <c r="J216" s="20"/>
      <c r="K216" s="20"/>
    </row>
    <row r="217" spans="1:11" s="10" customFormat="1" ht="150">
      <c r="A217" s="4" t="s">
        <v>618</v>
      </c>
      <c r="B217" s="18" t="s">
        <v>50</v>
      </c>
      <c r="C217" s="18" t="s">
        <v>179</v>
      </c>
      <c r="D217" s="19" t="s">
        <v>619</v>
      </c>
      <c r="E217" s="19">
        <v>100</v>
      </c>
      <c r="F217" s="16">
        <f>SUM('8'!G318)</f>
        <v>9607.5</v>
      </c>
      <c r="G217" s="16">
        <f>SUM('8'!H318)</f>
        <v>9607.5</v>
      </c>
      <c r="H217" s="16">
        <f>SUM('8'!I318)</f>
        <v>9607.5</v>
      </c>
      <c r="I217" s="20"/>
      <c r="J217" s="20"/>
      <c r="K217" s="20"/>
    </row>
    <row r="218" spans="1:11" s="10" customFormat="1" ht="131.25">
      <c r="A218" s="4" t="s">
        <v>340</v>
      </c>
      <c r="B218" s="18" t="s">
        <v>50</v>
      </c>
      <c r="C218" s="18" t="s">
        <v>179</v>
      </c>
      <c r="D218" s="19" t="s">
        <v>338</v>
      </c>
      <c r="E218" s="19">
        <v>100</v>
      </c>
      <c r="F218" s="16">
        <f>SUM('8'!G319)</f>
        <v>107567.4</v>
      </c>
      <c r="G218" s="16">
        <f>SUM('8'!H319)</f>
        <v>115149.1</v>
      </c>
      <c r="H218" s="16">
        <f>SUM('8'!I319)</f>
        <v>120906.6</v>
      </c>
      <c r="I218" s="20"/>
      <c r="J218" s="20"/>
      <c r="K218" s="20"/>
    </row>
    <row r="219" spans="1:11" s="10" customFormat="1" ht="75">
      <c r="A219" s="4" t="s">
        <v>341</v>
      </c>
      <c r="B219" s="18" t="s">
        <v>50</v>
      </c>
      <c r="C219" s="18" t="s">
        <v>179</v>
      </c>
      <c r="D219" s="19" t="s">
        <v>338</v>
      </c>
      <c r="E219" s="19">
        <v>200</v>
      </c>
      <c r="F219" s="16">
        <f>SUM('8'!G320)</f>
        <v>5648.2</v>
      </c>
      <c r="G219" s="16">
        <f>SUM('8'!H320)</f>
        <v>5658.4</v>
      </c>
      <c r="H219" s="16">
        <f>SUM('8'!I320)</f>
        <v>6738.4</v>
      </c>
      <c r="I219" s="20"/>
      <c r="J219" s="20"/>
      <c r="K219" s="20"/>
    </row>
    <row r="220" spans="1:11" s="10" customFormat="1" ht="56.25">
      <c r="A220" s="4" t="s">
        <v>343</v>
      </c>
      <c r="B220" s="18" t="s">
        <v>50</v>
      </c>
      <c r="C220" s="18" t="s">
        <v>179</v>
      </c>
      <c r="D220" s="19" t="s">
        <v>342</v>
      </c>
      <c r="E220" s="19">
        <v>200</v>
      </c>
      <c r="F220" s="16">
        <f>SUM('8'!G321)</f>
        <v>0</v>
      </c>
      <c r="G220" s="16">
        <f>SUM('8'!H321)</f>
        <v>0</v>
      </c>
      <c r="H220" s="16">
        <f>SUM('8'!I321)</f>
        <v>0</v>
      </c>
      <c r="I220" s="20"/>
      <c r="J220" s="20"/>
      <c r="K220" s="20"/>
    </row>
    <row r="221" spans="1:11" s="10" customFormat="1" ht="75">
      <c r="A221" s="4" t="s">
        <v>427</v>
      </c>
      <c r="B221" s="18" t="s">
        <v>50</v>
      </c>
      <c r="C221" s="18" t="s">
        <v>179</v>
      </c>
      <c r="D221" s="19" t="s">
        <v>428</v>
      </c>
      <c r="E221" s="19">
        <v>200</v>
      </c>
      <c r="F221" s="16">
        <f>SUM('8'!G323)</f>
        <v>16743</v>
      </c>
      <c r="G221" s="16">
        <f>SUM('8'!H323)</f>
        <v>9196.4</v>
      </c>
      <c r="H221" s="16">
        <f>SUM('8'!I323)</f>
        <v>9206.1</v>
      </c>
      <c r="I221" s="20"/>
      <c r="J221" s="20"/>
      <c r="K221" s="20"/>
    </row>
    <row r="222" spans="1:11" s="10" customFormat="1" ht="56.25">
      <c r="A222" s="4" t="s">
        <v>429</v>
      </c>
      <c r="B222" s="18" t="s">
        <v>50</v>
      </c>
      <c r="C222" s="18" t="s">
        <v>179</v>
      </c>
      <c r="D222" s="19" t="s">
        <v>428</v>
      </c>
      <c r="E222" s="19">
        <v>800</v>
      </c>
      <c r="F222" s="16">
        <f>SUM('8'!G324)</f>
        <v>485.7</v>
      </c>
      <c r="G222" s="16">
        <f>SUM('8'!H324)</f>
        <v>395</v>
      </c>
      <c r="H222" s="16">
        <f>SUM('8'!I324)</f>
        <v>370</v>
      </c>
      <c r="I222" s="20"/>
      <c r="J222" s="20"/>
      <c r="K222" s="20"/>
    </row>
    <row r="223" spans="1:11" s="10" customFormat="1" ht="56.25">
      <c r="A223" s="4" t="s">
        <v>343</v>
      </c>
      <c r="B223" s="18" t="s">
        <v>50</v>
      </c>
      <c r="C223" s="18" t="s">
        <v>179</v>
      </c>
      <c r="D223" s="19" t="s">
        <v>640</v>
      </c>
      <c r="E223" s="19">
        <v>200</v>
      </c>
      <c r="F223" s="16">
        <f>'8'!G322</f>
        <v>100</v>
      </c>
      <c r="G223" s="16">
        <f>'8'!H322</f>
        <v>100</v>
      </c>
      <c r="H223" s="16">
        <f>'8'!I322</f>
        <v>100</v>
      </c>
      <c r="I223" s="20"/>
      <c r="J223" s="20"/>
      <c r="K223" s="20"/>
    </row>
    <row r="224" spans="1:11" s="10" customFormat="1" ht="37.5">
      <c r="A224" s="4" t="s">
        <v>351</v>
      </c>
      <c r="B224" s="18" t="s">
        <v>50</v>
      </c>
      <c r="C224" s="18" t="s">
        <v>179</v>
      </c>
      <c r="D224" s="19" t="s">
        <v>348</v>
      </c>
      <c r="E224" s="19"/>
      <c r="F224" s="16">
        <f>F225+F226</f>
        <v>7843.7</v>
      </c>
      <c r="G224" s="16">
        <f t="shared" ref="G224:H224" si="93">G225+G226</f>
        <v>6275</v>
      </c>
      <c r="H224" s="16">
        <f t="shared" si="93"/>
        <v>6274</v>
      </c>
      <c r="I224" s="20"/>
      <c r="J224" s="20"/>
      <c r="K224" s="20"/>
    </row>
    <row r="225" spans="1:11" s="10" customFormat="1" ht="131.25">
      <c r="A225" s="4" t="s">
        <v>352</v>
      </c>
      <c r="B225" s="18" t="s">
        <v>50</v>
      </c>
      <c r="C225" s="18" t="s">
        <v>179</v>
      </c>
      <c r="D225" s="19" t="s">
        <v>347</v>
      </c>
      <c r="E225" s="19">
        <v>200</v>
      </c>
      <c r="F225" s="16">
        <f>SUM('8'!G326)</f>
        <v>7843.7</v>
      </c>
      <c r="G225" s="16">
        <f>SUM('8'!H326)</f>
        <v>6275</v>
      </c>
      <c r="H225" s="16">
        <f>SUM('8'!I326)</f>
        <v>6274</v>
      </c>
      <c r="I225" s="20"/>
      <c r="J225" s="20"/>
      <c r="K225" s="20"/>
    </row>
    <row r="226" spans="1:11" s="10" customFormat="1" ht="131.25">
      <c r="A226" s="4" t="s">
        <v>362</v>
      </c>
      <c r="B226" s="18" t="s">
        <v>363</v>
      </c>
      <c r="C226" s="18" t="s">
        <v>179</v>
      </c>
      <c r="D226" s="19" t="s">
        <v>347</v>
      </c>
      <c r="E226" s="19">
        <v>600</v>
      </c>
      <c r="F226" s="16">
        <f>SUM('8'!G327)</f>
        <v>0</v>
      </c>
      <c r="G226" s="16">
        <f>SUM('8'!H327)</f>
        <v>0</v>
      </c>
      <c r="H226" s="16">
        <f>SUM('8'!I327)</f>
        <v>0</v>
      </c>
      <c r="I226" s="20"/>
      <c r="J226" s="20"/>
      <c r="K226" s="20"/>
    </row>
    <row r="227" spans="1:11" s="10" customFormat="1" ht="18.75">
      <c r="A227" s="4" t="s">
        <v>647</v>
      </c>
      <c r="B227" s="18" t="s">
        <v>50</v>
      </c>
      <c r="C227" s="18" t="s">
        <v>179</v>
      </c>
      <c r="D227" s="19" t="s">
        <v>642</v>
      </c>
      <c r="E227" s="19"/>
      <c r="F227" s="16">
        <f>F228</f>
        <v>1616.3</v>
      </c>
      <c r="G227" s="16">
        <f t="shared" ref="G227:H227" si="94">G228</f>
        <v>0</v>
      </c>
      <c r="H227" s="16">
        <f t="shared" si="94"/>
        <v>0</v>
      </c>
      <c r="I227" s="20"/>
      <c r="J227" s="20"/>
      <c r="K227" s="20"/>
    </row>
    <row r="228" spans="1:11" s="10" customFormat="1" ht="64.5" customHeight="1">
      <c r="A228" s="4" t="s">
        <v>648</v>
      </c>
      <c r="B228" s="18" t="s">
        <v>50</v>
      </c>
      <c r="C228" s="18" t="s">
        <v>179</v>
      </c>
      <c r="D228" s="19" t="s">
        <v>641</v>
      </c>
      <c r="E228" s="19">
        <v>400</v>
      </c>
      <c r="F228" s="16">
        <f>'8'!G329</f>
        <v>1616.3</v>
      </c>
      <c r="G228" s="16">
        <f>'8'!H329</f>
        <v>0</v>
      </c>
      <c r="H228" s="16">
        <f>'8'!I329</f>
        <v>0</v>
      </c>
      <c r="I228" s="20"/>
      <c r="J228" s="20"/>
      <c r="K228" s="20"/>
    </row>
    <row r="229" spans="1:11" s="10" customFormat="1" ht="37.5">
      <c r="A229" s="4" t="s">
        <v>353</v>
      </c>
      <c r="B229" s="18" t="s">
        <v>50</v>
      </c>
      <c r="C229" s="18" t="s">
        <v>179</v>
      </c>
      <c r="D229" s="19" t="s">
        <v>349</v>
      </c>
      <c r="E229" s="19"/>
      <c r="F229" s="16">
        <f>F230+F231</f>
        <v>3799.1</v>
      </c>
      <c r="G229" s="16">
        <f t="shared" ref="G229:H229" si="95">G230+G231</f>
        <v>1584.4</v>
      </c>
      <c r="H229" s="16">
        <f t="shared" si="95"/>
        <v>6254.7</v>
      </c>
      <c r="I229" s="20"/>
      <c r="J229" s="20"/>
      <c r="K229" s="20"/>
    </row>
    <row r="230" spans="1:11" s="10" customFormat="1" ht="93.75">
      <c r="A230" s="4" t="s">
        <v>354</v>
      </c>
      <c r="B230" s="18" t="s">
        <v>50</v>
      </c>
      <c r="C230" s="18" t="s">
        <v>179</v>
      </c>
      <c r="D230" s="19" t="s">
        <v>350</v>
      </c>
      <c r="E230" s="19">
        <v>200</v>
      </c>
      <c r="F230" s="16">
        <f>SUM('8'!G331)</f>
        <v>3799.1</v>
      </c>
      <c r="G230" s="16">
        <f>SUM('8'!H331)</f>
        <v>1584.4</v>
      </c>
      <c r="H230" s="16">
        <f>SUM('8'!I331)</f>
        <v>6254.7</v>
      </c>
      <c r="I230" s="20"/>
      <c r="J230" s="20"/>
      <c r="K230" s="20"/>
    </row>
    <row r="231" spans="1:11" s="10" customFormat="1" ht="93.75">
      <c r="A231" s="4" t="s">
        <v>361</v>
      </c>
      <c r="B231" s="18" t="s">
        <v>50</v>
      </c>
      <c r="C231" s="18" t="s">
        <v>179</v>
      </c>
      <c r="D231" s="19" t="s">
        <v>350</v>
      </c>
      <c r="E231" s="19">
        <v>600</v>
      </c>
      <c r="F231" s="16">
        <f>SUM('8'!G332)</f>
        <v>0</v>
      </c>
      <c r="G231" s="16">
        <f>SUM('8'!H332)</f>
        <v>0</v>
      </c>
      <c r="H231" s="16">
        <f>SUM('8'!I332)</f>
        <v>0</v>
      </c>
      <c r="I231" s="20"/>
      <c r="J231" s="20"/>
      <c r="K231" s="20"/>
    </row>
    <row r="232" spans="1:11" s="10" customFormat="1" ht="37.5">
      <c r="A232" s="4" t="s">
        <v>360</v>
      </c>
      <c r="B232" s="18" t="s">
        <v>50</v>
      </c>
      <c r="C232" s="18" t="s">
        <v>179</v>
      </c>
      <c r="D232" s="19" t="s">
        <v>355</v>
      </c>
      <c r="E232" s="19"/>
      <c r="F232" s="16">
        <f>F235+F236+F238+F234+F237+F233+F239+F240</f>
        <v>53598</v>
      </c>
      <c r="G232" s="16">
        <f t="shared" ref="G232:H232" si="96">G235+G236+G238+G234+G237+G233+G239+G240</f>
        <v>54330.5</v>
      </c>
      <c r="H232" s="16">
        <f t="shared" si="96"/>
        <v>56607.8</v>
      </c>
      <c r="I232" s="20"/>
      <c r="J232" s="20"/>
      <c r="K232" s="20"/>
    </row>
    <row r="233" spans="1:11" s="10" customFormat="1" ht="93.75">
      <c r="A233" s="4" t="s">
        <v>621</v>
      </c>
      <c r="B233" s="18" t="s">
        <v>50</v>
      </c>
      <c r="C233" s="18" t="s">
        <v>179</v>
      </c>
      <c r="D233" s="19" t="s">
        <v>620</v>
      </c>
      <c r="E233" s="19">
        <v>600</v>
      </c>
      <c r="F233" s="16">
        <f>SUM('8'!G335)</f>
        <v>2735.5</v>
      </c>
      <c r="G233" s="16">
        <f>SUM('8'!H335)</f>
        <v>2735.5</v>
      </c>
      <c r="H233" s="16">
        <f>SUM('8'!I335)</f>
        <v>2735.5</v>
      </c>
      <c r="I233" s="20"/>
      <c r="J233" s="20"/>
      <c r="K233" s="20"/>
    </row>
    <row r="234" spans="1:11" s="10" customFormat="1" ht="56.25">
      <c r="A234" s="4" t="s">
        <v>546</v>
      </c>
      <c r="B234" s="18" t="s">
        <v>50</v>
      </c>
      <c r="C234" s="18" t="s">
        <v>179</v>
      </c>
      <c r="D234" s="19" t="s">
        <v>622</v>
      </c>
      <c r="E234" s="19">
        <v>600</v>
      </c>
      <c r="F234" s="16">
        <f>'8'!G334</f>
        <v>0</v>
      </c>
      <c r="G234" s="16">
        <f>'8'!H334</f>
        <v>0</v>
      </c>
      <c r="H234" s="16">
        <f>'8'!I334</f>
        <v>0</v>
      </c>
      <c r="I234" s="20"/>
      <c r="J234" s="20"/>
      <c r="K234" s="20"/>
    </row>
    <row r="235" spans="1:11" s="10" customFormat="1" ht="75">
      <c r="A235" s="4" t="s">
        <v>512</v>
      </c>
      <c r="B235" s="18" t="s">
        <v>50</v>
      </c>
      <c r="C235" s="18" t="s">
        <v>179</v>
      </c>
      <c r="D235" s="19" t="s">
        <v>356</v>
      </c>
      <c r="E235" s="19">
        <v>600</v>
      </c>
      <c r="F235" s="16">
        <f>SUM('8'!G336)</f>
        <v>38622.199999999997</v>
      </c>
      <c r="G235" s="16">
        <f>SUM('8'!H336)</f>
        <v>38622.199999999997</v>
      </c>
      <c r="H235" s="16">
        <f>SUM('8'!I336)</f>
        <v>40553.300000000003</v>
      </c>
      <c r="I235" s="20"/>
      <c r="J235" s="20"/>
      <c r="K235" s="20"/>
    </row>
    <row r="236" spans="1:11" s="10" customFormat="1" ht="75">
      <c r="A236" s="4" t="s">
        <v>509</v>
      </c>
      <c r="B236" s="18" t="s">
        <v>50</v>
      </c>
      <c r="C236" s="18" t="s">
        <v>179</v>
      </c>
      <c r="D236" s="19" t="s">
        <v>358</v>
      </c>
      <c r="E236" s="19">
        <v>600</v>
      </c>
      <c r="F236" s="16">
        <f>SUM('8'!G337)</f>
        <v>400.4</v>
      </c>
      <c r="G236" s="16">
        <f>SUM('8'!H337)</f>
        <v>400.4</v>
      </c>
      <c r="H236" s="16">
        <f>SUM('8'!I337)</f>
        <v>400.4</v>
      </c>
      <c r="I236" s="20"/>
      <c r="J236" s="20"/>
      <c r="K236" s="20"/>
    </row>
    <row r="237" spans="1:11" s="10" customFormat="1" ht="93.75">
      <c r="A237" s="4" t="s">
        <v>586</v>
      </c>
      <c r="B237" s="18" t="s">
        <v>50</v>
      </c>
      <c r="C237" s="18" t="s">
        <v>179</v>
      </c>
      <c r="D237" s="19" t="s">
        <v>585</v>
      </c>
      <c r="E237" s="19">
        <v>600</v>
      </c>
      <c r="F237" s="16">
        <f>'8'!G338</f>
        <v>0</v>
      </c>
      <c r="G237" s="16">
        <f>'8'!H338</f>
        <v>0</v>
      </c>
      <c r="H237" s="16">
        <f>'8'!I338</f>
        <v>0</v>
      </c>
      <c r="I237" s="20"/>
      <c r="J237" s="20"/>
      <c r="K237" s="20"/>
    </row>
    <row r="238" spans="1:11" s="10" customFormat="1" ht="56.25">
      <c r="A238" s="4" t="s">
        <v>446</v>
      </c>
      <c r="B238" s="18" t="s">
        <v>50</v>
      </c>
      <c r="C238" s="18" t="s">
        <v>179</v>
      </c>
      <c r="D238" s="19" t="s">
        <v>445</v>
      </c>
      <c r="E238" s="19">
        <v>600</v>
      </c>
      <c r="F238" s="16">
        <f>SUM('8'!G339)</f>
        <v>8334.5</v>
      </c>
      <c r="G238" s="16">
        <f>SUM('8'!H339)</f>
        <v>9123.4</v>
      </c>
      <c r="H238" s="16">
        <f>SUM('8'!I339)</f>
        <v>9723.4</v>
      </c>
      <c r="I238" s="20"/>
      <c r="J238" s="20"/>
      <c r="K238" s="20"/>
    </row>
    <row r="239" spans="1:11" s="10" customFormat="1" ht="93.75">
      <c r="A239" s="4" t="s">
        <v>624</v>
      </c>
      <c r="B239" s="18" t="s">
        <v>50</v>
      </c>
      <c r="C239" s="18" t="s">
        <v>179</v>
      </c>
      <c r="D239" s="19" t="s">
        <v>623</v>
      </c>
      <c r="E239" s="19">
        <v>600</v>
      </c>
      <c r="F239" s="16">
        <f>SUM('8'!G340)</f>
        <v>3045.4</v>
      </c>
      <c r="G239" s="16">
        <f>SUM('8'!H340)</f>
        <v>2989</v>
      </c>
      <c r="H239" s="16">
        <f>SUM('8'!I340)</f>
        <v>2735.2</v>
      </c>
      <c r="I239" s="20"/>
      <c r="J239" s="20"/>
      <c r="K239" s="20"/>
    </row>
    <row r="240" spans="1:11" s="10" customFormat="1" ht="75">
      <c r="A240" s="4" t="s">
        <v>510</v>
      </c>
      <c r="B240" s="18" t="s">
        <v>50</v>
      </c>
      <c r="C240" s="18" t="s">
        <v>179</v>
      </c>
      <c r="D240" s="19" t="s">
        <v>357</v>
      </c>
      <c r="E240" s="19">
        <v>600</v>
      </c>
      <c r="F240" s="16">
        <f>'8'!G341</f>
        <v>460</v>
      </c>
      <c r="G240" s="16">
        <f>'8'!H341</f>
        <v>460</v>
      </c>
      <c r="H240" s="16">
        <f>'8'!I341</f>
        <v>460</v>
      </c>
      <c r="I240" s="20"/>
      <c r="J240" s="20"/>
      <c r="K240" s="20"/>
    </row>
    <row r="241" spans="1:11" s="10" customFormat="1" ht="75">
      <c r="A241" s="4" t="s">
        <v>515</v>
      </c>
      <c r="B241" s="18" t="s">
        <v>50</v>
      </c>
      <c r="C241" s="18" t="s">
        <v>179</v>
      </c>
      <c r="D241" s="19" t="s">
        <v>275</v>
      </c>
      <c r="E241" s="19"/>
      <c r="F241" s="16">
        <f>F242</f>
        <v>5044</v>
      </c>
      <c r="G241" s="16">
        <f t="shared" ref="G241:H243" si="97">G242</f>
        <v>44</v>
      </c>
      <c r="H241" s="16">
        <f t="shared" si="97"/>
        <v>44</v>
      </c>
      <c r="I241" s="20"/>
      <c r="J241" s="20"/>
      <c r="K241" s="20"/>
    </row>
    <row r="242" spans="1:11" s="10" customFormat="1" ht="75">
      <c r="A242" s="4" t="s">
        <v>308</v>
      </c>
      <c r="B242" s="18" t="s">
        <v>50</v>
      </c>
      <c r="C242" s="18" t="s">
        <v>179</v>
      </c>
      <c r="D242" s="19" t="s">
        <v>305</v>
      </c>
      <c r="E242" s="19"/>
      <c r="F242" s="16">
        <f>F243</f>
        <v>5044</v>
      </c>
      <c r="G242" s="16">
        <f t="shared" si="97"/>
        <v>44</v>
      </c>
      <c r="H242" s="16">
        <f t="shared" si="97"/>
        <v>44</v>
      </c>
      <c r="I242" s="20"/>
      <c r="J242" s="20"/>
      <c r="K242" s="20"/>
    </row>
    <row r="243" spans="1:11" s="10" customFormat="1" ht="18.75">
      <c r="A243" s="4" t="s">
        <v>313</v>
      </c>
      <c r="B243" s="18" t="s">
        <v>50</v>
      </c>
      <c r="C243" s="18" t="s">
        <v>179</v>
      </c>
      <c r="D243" s="19" t="s">
        <v>311</v>
      </c>
      <c r="E243" s="19"/>
      <c r="F243" s="16">
        <f>F244</f>
        <v>5044</v>
      </c>
      <c r="G243" s="16">
        <f t="shared" si="97"/>
        <v>44</v>
      </c>
      <c r="H243" s="16">
        <f t="shared" si="97"/>
        <v>44</v>
      </c>
      <c r="I243" s="20"/>
      <c r="J243" s="20"/>
      <c r="K243" s="20"/>
    </row>
    <row r="244" spans="1:11" s="10" customFormat="1" ht="75">
      <c r="A244" s="4" t="s">
        <v>625</v>
      </c>
      <c r="B244" s="18" t="s">
        <v>50</v>
      </c>
      <c r="C244" s="18" t="s">
        <v>179</v>
      </c>
      <c r="D244" s="19" t="s">
        <v>312</v>
      </c>
      <c r="E244" s="19">
        <v>400</v>
      </c>
      <c r="F244" s="16">
        <f>SUM('8'!G345)</f>
        <v>5044</v>
      </c>
      <c r="G244" s="16">
        <f>SUM('8'!H345)</f>
        <v>44</v>
      </c>
      <c r="H244" s="16">
        <f>SUM('8'!I345)</f>
        <v>44</v>
      </c>
      <c r="I244" s="20"/>
      <c r="J244" s="20"/>
      <c r="K244" s="20"/>
    </row>
    <row r="245" spans="1:11" s="10" customFormat="1" ht="18.75">
      <c r="A245" s="36" t="s">
        <v>59</v>
      </c>
      <c r="B245" s="18" t="s">
        <v>50</v>
      </c>
      <c r="C245" s="18" t="s">
        <v>51</v>
      </c>
      <c r="D245" s="68"/>
      <c r="E245" s="68"/>
      <c r="F245" s="16">
        <f>SUM(F253+F246)</f>
        <v>17353.8</v>
      </c>
      <c r="G245" s="16">
        <f t="shared" ref="G245:H245" si="98">SUM(G253+G246)</f>
        <v>15467.1</v>
      </c>
      <c r="H245" s="16">
        <f t="shared" si="98"/>
        <v>19467.599999999999</v>
      </c>
    </row>
    <row r="246" spans="1:11" s="10" customFormat="1" ht="37.5">
      <c r="A246" s="4" t="s">
        <v>317</v>
      </c>
      <c r="B246" s="18" t="s">
        <v>50</v>
      </c>
      <c r="C246" s="18" t="s">
        <v>51</v>
      </c>
      <c r="D246" s="19" t="s">
        <v>318</v>
      </c>
      <c r="E246" s="19"/>
      <c r="F246" s="16">
        <f>F247</f>
        <v>8477.7999999999993</v>
      </c>
      <c r="G246" s="16">
        <f t="shared" ref="G246:H246" si="99">G247</f>
        <v>6996.1</v>
      </c>
      <c r="H246" s="16">
        <f t="shared" si="99"/>
        <v>7362.6</v>
      </c>
    </row>
    <row r="247" spans="1:11" s="10" customFormat="1" ht="37.5">
      <c r="A247" s="4" t="s">
        <v>571</v>
      </c>
      <c r="B247" s="18" t="s">
        <v>50</v>
      </c>
      <c r="C247" s="18" t="s">
        <v>51</v>
      </c>
      <c r="D247" s="19" t="s">
        <v>404</v>
      </c>
      <c r="E247" s="19"/>
      <c r="F247" s="16">
        <f>F250+F248</f>
        <v>8477.7999999999993</v>
      </c>
      <c r="G247" s="16">
        <f t="shared" ref="G247:H247" si="100">G250+G248</f>
        <v>6996.1</v>
      </c>
      <c r="H247" s="16">
        <f t="shared" si="100"/>
        <v>7362.6</v>
      </c>
    </row>
    <row r="248" spans="1:11" s="10" customFormat="1" ht="37.5">
      <c r="A248" s="4" t="s">
        <v>589</v>
      </c>
      <c r="B248" s="18" t="s">
        <v>50</v>
      </c>
      <c r="C248" s="18" t="s">
        <v>51</v>
      </c>
      <c r="D248" s="19" t="s">
        <v>588</v>
      </c>
      <c r="E248" s="19"/>
      <c r="F248" s="16">
        <f>F249</f>
        <v>0</v>
      </c>
      <c r="G248" s="16">
        <f t="shared" ref="G248:H248" si="101">G249</f>
        <v>0</v>
      </c>
      <c r="H248" s="16">
        <f t="shared" si="101"/>
        <v>0</v>
      </c>
    </row>
    <row r="249" spans="1:11" s="10" customFormat="1" ht="112.5">
      <c r="A249" s="36" t="s">
        <v>61</v>
      </c>
      <c r="B249" s="18" t="s">
        <v>50</v>
      </c>
      <c r="C249" s="18" t="s">
        <v>51</v>
      </c>
      <c r="D249" s="19" t="s">
        <v>587</v>
      </c>
      <c r="E249" s="19">
        <v>100</v>
      </c>
      <c r="F249" s="16">
        <f>'8'!G350</f>
        <v>0</v>
      </c>
      <c r="G249" s="16">
        <f>'8'!H350</f>
        <v>0</v>
      </c>
      <c r="H249" s="16">
        <f>'8'!I350</f>
        <v>0</v>
      </c>
      <c r="J249" s="16">
        <f>'8'!K350</f>
        <v>0</v>
      </c>
    </row>
    <row r="250" spans="1:11" s="10" customFormat="1" ht="37.5">
      <c r="A250" s="4" t="s">
        <v>406</v>
      </c>
      <c r="B250" s="18" t="s">
        <v>50</v>
      </c>
      <c r="C250" s="18" t="s">
        <v>51</v>
      </c>
      <c r="D250" s="19" t="s">
        <v>405</v>
      </c>
      <c r="E250" s="19"/>
      <c r="F250" s="16">
        <f>F251+F252</f>
        <v>8477.7999999999993</v>
      </c>
      <c r="G250" s="16">
        <f t="shared" ref="G250:H250" si="102">G251+G252</f>
        <v>6996.1</v>
      </c>
      <c r="H250" s="16">
        <f t="shared" si="102"/>
        <v>7362.6</v>
      </c>
    </row>
    <row r="251" spans="1:11" s="10" customFormat="1" ht="56.25">
      <c r="A251" s="4" t="s">
        <v>446</v>
      </c>
      <c r="B251" s="18" t="s">
        <v>50</v>
      </c>
      <c r="C251" s="18" t="s">
        <v>51</v>
      </c>
      <c r="D251" s="19" t="s">
        <v>447</v>
      </c>
      <c r="E251" s="19">
        <v>600</v>
      </c>
      <c r="F251" s="16">
        <f>SUM('8'!G352)</f>
        <v>7085.3</v>
      </c>
      <c r="G251" s="16">
        <f>SUM('8'!H352)</f>
        <v>6996.1</v>
      </c>
      <c r="H251" s="16">
        <f>SUM('8'!I352)</f>
        <v>7362.6</v>
      </c>
    </row>
    <row r="252" spans="1:11" s="10" customFormat="1" ht="112.5">
      <c r="A252" s="4" t="s">
        <v>649</v>
      </c>
      <c r="B252" s="18" t="s">
        <v>50</v>
      </c>
      <c r="C252" s="18" t="s">
        <v>51</v>
      </c>
      <c r="D252" s="19" t="s">
        <v>644</v>
      </c>
      <c r="E252" s="19">
        <v>600</v>
      </c>
      <c r="F252" s="16">
        <f>'8'!G353</f>
        <v>1392.5</v>
      </c>
      <c r="G252" s="16">
        <f>'8'!H353</f>
        <v>0</v>
      </c>
      <c r="H252" s="16">
        <f>'8'!I353</f>
        <v>0</v>
      </c>
    </row>
    <row r="253" spans="1:11" s="10" customFormat="1" ht="56.25">
      <c r="A253" s="4" t="s">
        <v>53</v>
      </c>
      <c r="B253" s="18" t="s">
        <v>50</v>
      </c>
      <c r="C253" s="18" t="s">
        <v>51</v>
      </c>
      <c r="D253" s="19" t="s">
        <v>52</v>
      </c>
      <c r="E253" s="68"/>
      <c r="F253" s="16">
        <f>SUM(F254)</f>
        <v>8876</v>
      </c>
      <c r="G253" s="16">
        <f t="shared" ref="G253" si="103">SUM(G254)</f>
        <v>8471</v>
      </c>
      <c r="H253" s="16">
        <f>SUM(H254)</f>
        <v>12105</v>
      </c>
    </row>
    <row r="254" spans="1:11" s="10" customFormat="1" ht="37.5">
      <c r="A254" s="4" t="s">
        <v>55</v>
      </c>
      <c r="B254" s="18" t="s">
        <v>50</v>
      </c>
      <c r="C254" s="18" t="s">
        <v>51</v>
      </c>
      <c r="D254" s="19" t="s">
        <v>54</v>
      </c>
      <c r="E254" s="68"/>
      <c r="F254" s="16">
        <f>SUM(F265+F263+F261+F255)</f>
        <v>8876</v>
      </c>
      <c r="G254" s="16">
        <f t="shared" ref="G254" si="104">SUM(G265+G263+G261+G255)</f>
        <v>8471</v>
      </c>
      <c r="H254" s="16">
        <f>SUM(H265+H263+H261+H255+H259)</f>
        <v>12105</v>
      </c>
    </row>
    <row r="255" spans="1:11" s="10" customFormat="1" ht="37.5">
      <c r="A255" s="4" t="s">
        <v>507</v>
      </c>
      <c r="B255" s="18" t="s">
        <v>50</v>
      </c>
      <c r="C255" s="18" t="s">
        <v>51</v>
      </c>
      <c r="D255" s="19" t="s">
        <v>57</v>
      </c>
      <c r="E255" s="68"/>
      <c r="F255" s="16">
        <f>SUM(F256:F258)</f>
        <v>8600</v>
      </c>
      <c r="G255" s="16">
        <f t="shared" ref="G255" si="105">SUM(G256:G258)</f>
        <v>8471</v>
      </c>
      <c r="H255" s="16">
        <f>SUM(H256:H258)</f>
        <v>9079</v>
      </c>
    </row>
    <row r="256" spans="1:11" s="10" customFormat="1" ht="112.5">
      <c r="A256" s="36" t="s">
        <v>61</v>
      </c>
      <c r="B256" s="18" t="s">
        <v>50</v>
      </c>
      <c r="C256" s="18" t="s">
        <v>51</v>
      </c>
      <c r="D256" s="19" t="s">
        <v>60</v>
      </c>
      <c r="E256" s="19">
        <v>100</v>
      </c>
      <c r="F256" s="16">
        <f>SUM('8'!G206)</f>
        <v>8024</v>
      </c>
      <c r="G256" s="16">
        <f>SUM('8'!H206)</f>
        <v>8137</v>
      </c>
      <c r="H256" s="16">
        <f>SUM('8'!I206)</f>
        <v>8505</v>
      </c>
    </row>
    <row r="257" spans="1:8" s="10" customFormat="1" ht="75">
      <c r="A257" s="36" t="s">
        <v>62</v>
      </c>
      <c r="B257" s="18" t="s">
        <v>50</v>
      </c>
      <c r="C257" s="18" t="s">
        <v>51</v>
      </c>
      <c r="D257" s="19" t="s">
        <v>60</v>
      </c>
      <c r="E257" s="19">
        <v>200</v>
      </c>
      <c r="F257" s="16">
        <f>SUM('8'!G207)</f>
        <v>536</v>
      </c>
      <c r="G257" s="16">
        <f>SUM('8'!H207)</f>
        <v>314</v>
      </c>
      <c r="H257" s="16">
        <f>SUM('8'!I207)</f>
        <v>494</v>
      </c>
    </row>
    <row r="258" spans="1:8" s="10" customFormat="1" ht="56.25">
      <c r="A258" s="36" t="s">
        <v>63</v>
      </c>
      <c r="B258" s="18" t="s">
        <v>50</v>
      </c>
      <c r="C258" s="18" t="s">
        <v>51</v>
      </c>
      <c r="D258" s="19" t="s">
        <v>60</v>
      </c>
      <c r="E258" s="19">
        <v>800</v>
      </c>
      <c r="F258" s="16">
        <f>SUM('8'!G208)</f>
        <v>40</v>
      </c>
      <c r="G258" s="16">
        <f>SUM('8'!H208)</f>
        <v>20</v>
      </c>
      <c r="H258" s="16">
        <f>SUM('8'!I208)</f>
        <v>80</v>
      </c>
    </row>
    <row r="259" spans="1:8" s="10" customFormat="1" ht="37.5">
      <c r="A259" s="36" t="s">
        <v>633</v>
      </c>
      <c r="B259" s="18" t="s">
        <v>50</v>
      </c>
      <c r="C259" s="18" t="s">
        <v>51</v>
      </c>
      <c r="D259" s="19" t="s">
        <v>632</v>
      </c>
      <c r="E259" s="19"/>
      <c r="F259" s="16">
        <f>F260</f>
        <v>0</v>
      </c>
      <c r="G259" s="16">
        <f>G260</f>
        <v>0</v>
      </c>
      <c r="H259" s="16">
        <f>H260</f>
        <v>3000</v>
      </c>
    </row>
    <row r="260" spans="1:8" s="10" customFormat="1" ht="40.15" customHeight="1">
      <c r="A260" s="36" t="s">
        <v>653</v>
      </c>
      <c r="B260" s="18" t="s">
        <v>50</v>
      </c>
      <c r="C260" s="18" t="s">
        <v>51</v>
      </c>
      <c r="D260" s="19" t="s">
        <v>631</v>
      </c>
      <c r="E260" s="19">
        <v>200</v>
      </c>
      <c r="F260" s="16">
        <f>SUM('8'!G210)</f>
        <v>0</v>
      </c>
      <c r="G260" s="16">
        <f>SUM('8'!H210)</f>
        <v>0</v>
      </c>
      <c r="H260" s="16">
        <f>SUM('8'!I210)</f>
        <v>3000</v>
      </c>
    </row>
    <row r="261" spans="1:8" s="10" customFormat="1" ht="37.5">
      <c r="A261" s="4" t="s">
        <v>65</v>
      </c>
      <c r="B261" s="18" t="s">
        <v>50</v>
      </c>
      <c r="C261" s="18" t="s">
        <v>51</v>
      </c>
      <c r="D261" s="19" t="s">
        <v>64</v>
      </c>
      <c r="E261" s="68"/>
      <c r="F261" s="16">
        <f>SUM(F262)</f>
        <v>250</v>
      </c>
      <c r="G261" s="16">
        <f t="shared" ref="G261:H261" si="106">SUM(G262)</f>
        <v>0</v>
      </c>
      <c r="H261" s="16">
        <f t="shared" si="106"/>
        <v>0</v>
      </c>
    </row>
    <row r="262" spans="1:8" s="10" customFormat="1" ht="75">
      <c r="A262" s="36" t="s">
        <v>62</v>
      </c>
      <c r="B262" s="18" t="s">
        <v>50</v>
      </c>
      <c r="C262" s="18" t="s">
        <v>51</v>
      </c>
      <c r="D262" s="19" t="s">
        <v>66</v>
      </c>
      <c r="E262" s="19">
        <v>200</v>
      </c>
      <c r="F262" s="16">
        <f>SUM('8'!G212)</f>
        <v>250</v>
      </c>
      <c r="G262" s="16">
        <f>SUM('8'!H212)</f>
        <v>0</v>
      </c>
      <c r="H262" s="16">
        <f>SUM('8'!I212)</f>
        <v>0</v>
      </c>
    </row>
    <row r="263" spans="1:8" s="10" customFormat="1" ht="75">
      <c r="A263" s="4" t="s">
        <v>532</v>
      </c>
      <c r="B263" s="18" t="s">
        <v>50</v>
      </c>
      <c r="C263" s="18" t="s">
        <v>51</v>
      </c>
      <c r="D263" s="19" t="s">
        <v>67</v>
      </c>
      <c r="E263" s="68"/>
      <c r="F263" s="16">
        <f>SUM(F264)</f>
        <v>20</v>
      </c>
      <c r="G263" s="16">
        <f t="shared" ref="G263:H263" si="107">SUM(G264)</f>
        <v>0</v>
      </c>
      <c r="H263" s="16">
        <f t="shared" si="107"/>
        <v>20</v>
      </c>
    </row>
    <row r="264" spans="1:8" s="10" customFormat="1" ht="75">
      <c r="A264" s="36" t="s">
        <v>62</v>
      </c>
      <c r="B264" s="18" t="s">
        <v>50</v>
      </c>
      <c r="C264" s="18" t="s">
        <v>51</v>
      </c>
      <c r="D264" s="19" t="s">
        <v>68</v>
      </c>
      <c r="E264" s="19">
        <v>200</v>
      </c>
      <c r="F264" s="16">
        <f>SUM('8'!G214)</f>
        <v>20</v>
      </c>
      <c r="G264" s="16">
        <f>SUM('8'!H214)</f>
        <v>0</v>
      </c>
      <c r="H264" s="16">
        <f>SUM('8'!I214)</f>
        <v>20</v>
      </c>
    </row>
    <row r="265" spans="1:8" s="10" customFormat="1" ht="37.5">
      <c r="A265" s="4" t="s">
        <v>71</v>
      </c>
      <c r="B265" s="18" t="s">
        <v>50</v>
      </c>
      <c r="C265" s="18" t="s">
        <v>51</v>
      </c>
      <c r="D265" s="19" t="s">
        <v>69</v>
      </c>
      <c r="E265" s="68"/>
      <c r="F265" s="16">
        <f>SUM(F266)</f>
        <v>6</v>
      </c>
      <c r="G265" s="16">
        <f t="shared" ref="G265:H265" si="108">SUM(G266)</f>
        <v>0</v>
      </c>
      <c r="H265" s="16">
        <f t="shared" si="108"/>
        <v>6</v>
      </c>
    </row>
    <row r="266" spans="1:8" s="10" customFormat="1" ht="75">
      <c r="A266" s="36" t="s">
        <v>62</v>
      </c>
      <c r="B266" s="18" t="s">
        <v>50</v>
      </c>
      <c r="C266" s="18" t="s">
        <v>51</v>
      </c>
      <c r="D266" s="19" t="s">
        <v>70</v>
      </c>
      <c r="E266" s="19">
        <v>200</v>
      </c>
      <c r="F266" s="16">
        <f>SUM('8'!G216)</f>
        <v>6</v>
      </c>
      <c r="G266" s="16">
        <f>SUM('8'!H216)</f>
        <v>0</v>
      </c>
      <c r="H266" s="16">
        <f>SUM('8'!I216)</f>
        <v>6</v>
      </c>
    </row>
    <row r="267" spans="1:8" s="10" customFormat="1" ht="18.75">
      <c r="A267" s="4" t="s">
        <v>364</v>
      </c>
      <c r="B267" s="18" t="s">
        <v>50</v>
      </c>
      <c r="C267" s="18" t="s">
        <v>50</v>
      </c>
      <c r="D267" s="18"/>
      <c r="E267" s="19"/>
      <c r="F267" s="16">
        <f>F271+F279+F283+F286+F268</f>
        <v>3145.7</v>
      </c>
      <c r="G267" s="16">
        <f>G271+G279+G283+G286+G268</f>
        <v>3168.2</v>
      </c>
      <c r="H267" s="16">
        <f>H271+H279+H283+H286+H268</f>
        <v>3180.2</v>
      </c>
    </row>
    <row r="268" spans="1:8" s="10" customFormat="1" ht="37.5">
      <c r="A268" s="4" t="s">
        <v>320</v>
      </c>
      <c r="B268" s="18" t="s">
        <v>50</v>
      </c>
      <c r="C268" s="18" t="s">
        <v>50</v>
      </c>
      <c r="D268" s="19" t="s">
        <v>321</v>
      </c>
      <c r="E268" s="19"/>
      <c r="F268" s="16">
        <f>F269</f>
        <v>0</v>
      </c>
      <c r="G268" s="16">
        <f t="shared" ref="G268:H268" si="109">G269</f>
        <v>0</v>
      </c>
      <c r="H268" s="16">
        <f t="shared" si="109"/>
        <v>0</v>
      </c>
    </row>
    <row r="269" spans="1:8" s="10" customFormat="1" ht="37.5">
      <c r="A269" s="4" t="s">
        <v>360</v>
      </c>
      <c r="B269" s="18" t="s">
        <v>50</v>
      </c>
      <c r="C269" s="18" t="s">
        <v>50</v>
      </c>
      <c r="D269" s="19" t="s">
        <v>355</v>
      </c>
      <c r="E269" s="19"/>
      <c r="F269" s="16">
        <f>F270</f>
        <v>0</v>
      </c>
      <c r="G269" s="16">
        <f t="shared" ref="G269:H269" si="110">G270</f>
        <v>0</v>
      </c>
      <c r="H269" s="16">
        <f t="shared" si="110"/>
        <v>0</v>
      </c>
    </row>
    <row r="270" spans="1:8" s="10" customFormat="1" ht="75">
      <c r="A270" s="4" t="s">
        <v>510</v>
      </c>
      <c r="B270" s="18" t="s">
        <v>50</v>
      </c>
      <c r="C270" s="18" t="s">
        <v>50</v>
      </c>
      <c r="D270" s="19" t="s">
        <v>357</v>
      </c>
      <c r="E270" s="19">
        <v>600</v>
      </c>
      <c r="F270" s="16">
        <f>'8'!G358</f>
        <v>0</v>
      </c>
      <c r="G270" s="16">
        <f>'8'!H358</f>
        <v>0</v>
      </c>
      <c r="H270" s="16">
        <f>'8'!I358</f>
        <v>0</v>
      </c>
    </row>
    <row r="271" spans="1:8" s="10" customFormat="1" ht="37.5">
      <c r="A271" s="4" t="s">
        <v>371</v>
      </c>
      <c r="B271" s="18" t="s">
        <v>50</v>
      </c>
      <c r="C271" s="18" t="s">
        <v>50</v>
      </c>
      <c r="D271" s="19" t="s">
        <v>365</v>
      </c>
      <c r="E271" s="19"/>
      <c r="F271" s="16">
        <f>F272</f>
        <v>2473.1</v>
      </c>
      <c r="G271" s="16">
        <f t="shared" ref="G271:H271" si="111">G272</f>
        <v>2485.1</v>
      </c>
      <c r="H271" s="16">
        <f t="shared" si="111"/>
        <v>2497.1</v>
      </c>
    </row>
    <row r="272" spans="1:8" s="10" customFormat="1" ht="75">
      <c r="A272" s="4" t="s">
        <v>372</v>
      </c>
      <c r="B272" s="18" t="s">
        <v>50</v>
      </c>
      <c r="C272" s="18" t="s">
        <v>50</v>
      </c>
      <c r="D272" s="19" t="s">
        <v>366</v>
      </c>
      <c r="E272" s="19"/>
      <c r="F272" s="16">
        <f>F273+F275+F276+F277+F278+F274</f>
        <v>2473.1</v>
      </c>
      <c r="G272" s="16">
        <f>G273+G275+G276+G277+G278+G274</f>
        <v>2485.1</v>
      </c>
      <c r="H272" s="16">
        <f>H273+H275+H276+H277+H278+H274</f>
        <v>2497.1</v>
      </c>
    </row>
    <row r="273" spans="1:8" s="10" customFormat="1" ht="56.25">
      <c r="A273" s="4" t="s">
        <v>370</v>
      </c>
      <c r="B273" s="18" t="s">
        <v>50</v>
      </c>
      <c r="C273" s="18" t="s">
        <v>50</v>
      </c>
      <c r="D273" s="19" t="s">
        <v>368</v>
      </c>
      <c r="E273" s="19">
        <v>200</v>
      </c>
      <c r="F273" s="16">
        <f>SUM('8'!G361)</f>
        <v>1593.5</v>
      </c>
      <c r="G273" s="16">
        <f>SUM('8'!H361)</f>
        <v>1593.5</v>
      </c>
      <c r="H273" s="16">
        <f>SUM('8'!I361)</f>
        <v>1593.5</v>
      </c>
    </row>
    <row r="274" spans="1:8" s="10" customFormat="1" ht="37.5">
      <c r="A274" s="74" t="s">
        <v>650</v>
      </c>
      <c r="B274" s="18" t="s">
        <v>50</v>
      </c>
      <c r="C274" s="18" t="s">
        <v>50</v>
      </c>
      <c r="D274" s="19" t="s">
        <v>368</v>
      </c>
      <c r="E274" s="19">
        <v>300</v>
      </c>
      <c r="F274" s="16">
        <f>'8'!G362</f>
        <v>300</v>
      </c>
      <c r="G274" s="16">
        <f>'8'!H362</f>
        <v>312</v>
      </c>
      <c r="H274" s="16">
        <f>'8'!I362</f>
        <v>324</v>
      </c>
    </row>
    <row r="275" spans="1:8" s="10" customFormat="1" ht="37.5">
      <c r="A275" s="48" t="s">
        <v>369</v>
      </c>
      <c r="B275" s="18" t="s">
        <v>50</v>
      </c>
      <c r="C275" s="18" t="s">
        <v>50</v>
      </c>
      <c r="D275" s="19" t="s">
        <v>367</v>
      </c>
      <c r="E275" s="19">
        <v>300</v>
      </c>
      <c r="F275" s="16">
        <f>SUM('8'!G363)</f>
        <v>0</v>
      </c>
      <c r="G275" s="16">
        <f>SUM('8'!H363)</f>
        <v>0</v>
      </c>
      <c r="H275" s="16">
        <f>SUM('8'!I363)</f>
        <v>0</v>
      </c>
    </row>
    <row r="276" spans="1:8" s="10" customFormat="1" ht="112.5">
      <c r="A276" s="36" t="s">
        <v>451</v>
      </c>
      <c r="B276" s="18" t="s">
        <v>50</v>
      </c>
      <c r="C276" s="18" t="s">
        <v>50</v>
      </c>
      <c r="D276" s="19" t="s">
        <v>448</v>
      </c>
      <c r="E276" s="19">
        <v>100</v>
      </c>
      <c r="F276" s="16">
        <f>SUM('8'!G364)</f>
        <v>123.2</v>
      </c>
      <c r="G276" s="16">
        <f>SUM('8'!H364)</f>
        <v>123.2</v>
      </c>
      <c r="H276" s="16">
        <f>SUM('8'!I364)</f>
        <v>123.2</v>
      </c>
    </row>
    <row r="277" spans="1:8" s="10" customFormat="1" ht="56.25">
      <c r="A277" s="36" t="s">
        <v>450</v>
      </c>
      <c r="B277" s="18" t="s">
        <v>50</v>
      </c>
      <c r="C277" s="18" t="s">
        <v>50</v>
      </c>
      <c r="D277" s="19" t="s">
        <v>448</v>
      </c>
      <c r="E277" s="19">
        <v>200</v>
      </c>
      <c r="F277" s="16">
        <f>SUM('8'!G365)</f>
        <v>383.2</v>
      </c>
      <c r="G277" s="16">
        <f>SUM('8'!H365)</f>
        <v>383.2</v>
      </c>
      <c r="H277" s="16">
        <f>SUM('8'!I365)</f>
        <v>383.2</v>
      </c>
    </row>
    <row r="278" spans="1:8" s="10" customFormat="1" ht="56.25">
      <c r="A278" s="48" t="s">
        <v>449</v>
      </c>
      <c r="B278" s="37" t="s">
        <v>50</v>
      </c>
      <c r="C278" s="37" t="s">
        <v>50</v>
      </c>
      <c r="D278" s="38" t="s">
        <v>448</v>
      </c>
      <c r="E278" s="38">
        <v>300</v>
      </c>
      <c r="F278" s="16">
        <f>SUM('8'!G366)</f>
        <v>73.2</v>
      </c>
      <c r="G278" s="16">
        <f>SUM('8'!H366)</f>
        <v>73.2</v>
      </c>
      <c r="H278" s="16">
        <f>SUM('8'!I366)</f>
        <v>73.2</v>
      </c>
    </row>
    <row r="279" spans="1:8" s="10" customFormat="1" ht="18.75">
      <c r="A279" s="4" t="s">
        <v>409</v>
      </c>
      <c r="B279" s="37" t="s">
        <v>50</v>
      </c>
      <c r="C279" s="37" t="s">
        <v>50</v>
      </c>
      <c r="D279" s="19" t="s">
        <v>407</v>
      </c>
      <c r="E279" s="19"/>
      <c r="F279" s="16">
        <f>F280</f>
        <v>403.5</v>
      </c>
      <c r="G279" s="16">
        <f t="shared" ref="G279:H279" si="112">G280</f>
        <v>403.5</v>
      </c>
      <c r="H279" s="16">
        <f t="shared" si="112"/>
        <v>403.5</v>
      </c>
    </row>
    <row r="280" spans="1:8" s="10" customFormat="1" ht="37.5">
      <c r="A280" s="4" t="s">
        <v>410</v>
      </c>
      <c r="B280" s="37" t="s">
        <v>50</v>
      </c>
      <c r="C280" s="37" t="s">
        <v>50</v>
      </c>
      <c r="D280" s="19" t="s">
        <v>408</v>
      </c>
      <c r="E280" s="19"/>
      <c r="F280" s="16">
        <f>F281+F282</f>
        <v>403.5</v>
      </c>
      <c r="G280" s="16">
        <f t="shared" ref="G280:H280" si="113">G281+G282</f>
        <v>403.5</v>
      </c>
      <c r="H280" s="16">
        <f t="shared" si="113"/>
        <v>403.5</v>
      </c>
    </row>
    <row r="281" spans="1:8" s="10" customFormat="1" ht="56.25">
      <c r="A281" s="36" t="s">
        <v>453</v>
      </c>
      <c r="B281" s="18" t="s">
        <v>50</v>
      </c>
      <c r="C281" s="18" t="s">
        <v>50</v>
      </c>
      <c r="D281" s="19" t="s">
        <v>452</v>
      </c>
      <c r="E281" s="19">
        <v>200</v>
      </c>
      <c r="F281" s="16">
        <f>SUM('8'!G369)</f>
        <v>338.5</v>
      </c>
      <c r="G281" s="16">
        <f>SUM('8'!H369)</f>
        <v>338.5</v>
      </c>
      <c r="H281" s="16">
        <f>SUM('8'!I369)</f>
        <v>338.5</v>
      </c>
    </row>
    <row r="282" spans="1:8" s="10" customFormat="1" ht="75">
      <c r="A282" s="36" t="s">
        <v>455</v>
      </c>
      <c r="B282" s="18" t="s">
        <v>50</v>
      </c>
      <c r="C282" s="18" t="s">
        <v>50</v>
      </c>
      <c r="D282" s="19" t="s">
        <v>454</v>
      </c>
      <c r="E282" s="19">
        <v>200</v>
      </c>
      <c r="F282" s="16">
        <f>SUM('8'!G370)</f>
        <v>65</v>
      </c>
      <c r="G282" s="16">
        <f>SUM('8'!H370)</f>
        <v>65</v>
      </c>
      <c r="H282" s="16">
        <f>SUM('8'!I370)</f>
        <v>65</v>
      </c>
    </row>
    <row r="283" spans="1:8" s="10" customFormat="1" ht="37.5">
      <c r="A283" s="4" t="s">
        <v>411</v>
      </c>
      <c r="B283" s="18" t="s">
        <v>50</v>
      </c>
      <c r="C283" s="18" t="s">
        <v>50</v>
      </c>
      <c r="D283" s="19" t="s">
        <v>413</v>
      </c>
      <c r="E283" s="19"/>
      <c r="F283" s="16">
        <f>F284</f>
        <v>29.1</v>
      </c>
      <c r="G283" s="16">
        <f t="shared" ref="G283:H284" si="114">G284</f>
        <v>29.1</v>
      </c>
      <c r="H283" s="16">
        <f t="shared" si="114"/>
        <v>29.1</v>
      </c>
    </row>
    <row r="284" spans="1:8" s="10" customFormat="1" ht="56.25">
      <c r="A284" s="4" t="s">
        <v>412</v>
      </c>
      <c r="B284" s="18" t="s">
        <v>50</v>
      </c>
      <c r="C284" s="18" t="s">
        <v>50</v>
      </c>
      <c r="D284" s="19" t="s">
        <v>414</v>
      </c>
      <c r="E284" s="19"/>
      <c r="F284" s="16">
        <f>F285</f>
        <v>29.1</v>
      </c>
      <c r="G284" s="16">
        <f t="shared" si="114"/>
        <v>29.1</v>
      </c>
      <c r="H284" s="16">
        <f t="shared" si="114"/>
        <v>29.1</v>
      </c>
    </row>
    <row r="285" spans="1:8" s="10" customFormat="1" ht="75">
      <c r="A285" s="36" t="s">
        <v>457</v>
      </c>
      <c r="B285" s="18" t="s">
        <v>50</v>
      </c>
      <c r="C285" s="18" t="s">
        <v>50</v>
      </c>
      <c r="D285" s="19" t="s">
        <v>456</v>
      </c>
      <c r="E285" s="19">
        <v>200</v>
      </c>
      <c r="F285" s="16">
        <f>SUM('8'!G373)</f>
        <v>29.1</v>
      </c>
      <c r="G285" s="16">
        <f>SUM('8'!H373)</f>
        <v>29.1</v>
      </c>
      <c r="H285" s="16">
        <f>SUM('8'!I373)</f>
        <v>29.1</v>
      </c>
    </row>
    <row r="286" spans="1:8" s="10" customFormat="1" ht="75">
      <c r="A286" s="36" t="s">
        <v>485</v>
      </c>
      <c r="B286" s="18" t="s">
        <v>50</v>
      </c>
      <c r="C286" s="18" t="s">
        <v>50</v>
      </c>
      <c r="D286" s="19" t="s">
        <v>479</v>
      </c>
      <c r="E286" s="19"/>
      <c r="F286" s="16">
        <f>F287</f>
        <v>240</v>
      </c>
      <c r="G286" s="16">
        <f t="shared" ref="G286:H286" si="115">G287</f>
        <v>250.5</v>
      </c>
      <c r="H286" s="16">
        <f t="shared" si="115"/>
        <v>250.5</v>
      </c>
    </row>
    <row r="287" spans="1:8" s="10" customFormat="1" ht="56.25">
      <c r="A287" s="4" t="s">
        <v>486</v>
      </c>
      <c r="B287" s="18" t="s">
        <v>50</v>
      </c>
      <c r="C287" s="18" t="s">
        <v>50</v>
      </c>
      <c r="D287" s="19" t="s">
        <v>480</v>
      </c>
      <c r="E287" s="19"/>
      <c r="F287" s="16">
        <f>F288+F290+F292</f>
        <v>240</v>
      </c>
      <c r="G287" s="16">
        <f t="shared" ref="G287:H287" si="116">G288+G290+G292</f>
        <v>250.5</v>
      </c>
      <c r="H287" s="16">
        <f t="shared" si="116"/>
        <v>250.5</v>
      </c>
    </row>
    <row r="288" spans="1:8" s="10" customFormat="1" ht="56.25">
      <c r="A288" s="4" t="s">
        <v>495</v>
      </c>
      <c r="B288" s="18" t="s">
        <v>50</v>
      </c>
      <c r="C288" s="18" t="s">
        <v>50</v>
      </c>
      <c r="D288" s="19" t="s">
        <v>481</v>
      </c>
      <c r="E288" s="19"/>
      <c r="F288" s="16">
        <f>F289</f>
        <v>200</v>
      </c>
      <c r="G288" s="16">
        <f t="shared" ref="G288:H288" si="117">G289</f>
        <v>205</v>
      </c>
      <c r="H288" s="16">
        <f t="shared" si="117"/>
        <v>205</v>
      </c>
    </row>
    <row r="289" spans="1:8" s="10" customFormat="1" ht="206.25">
      <c r="A289" s="36" t="s">
        <v>494</v>
      </c>
      <c r="B289" s="18" t="s">
        <v>50</v>
      </c>
      <c r="C289" s="18" t="s">
        <v>50</v>
      </c>
      <c r="D289" s="19" t="s">
        <v>484</v>
      </c>
      <c r="E289" s="19">
        <v>100</v>
      </c>
      <c r="F289" s="16">
        <f>SUM('8'!G377)</f>
        <v>200</v>
      </c>
      <c r="G289" s="16">
        <f>SUM('8'!H377)</f>
        <v>205</v>
      </c>
      <c r="H289" s="16">
        <f>SUM('8'!I377)</f>
        <v>205</v>
      </c>
    </row>
    <row r="290" spans="1:8" s="10" customFormat="1" ht="37.5">
      <c r="A290" s="4" t="s">
        <v>493</v>
      </c>
      <c r="B290" s="18" t="s">
        <v>50</v>
      </c>
      <c r="C290" s="18" t="s">
        <v>50</v>
      </c>
      <c r="D290" s="19" t="s">
        <v>482</v>
      </c>
      <c r="E290" s="19"/>
      <c r="F290" s="16">
        <f>F291</f>
        <v>5</v>
      </c>
      <c r="G290" s="16">
        <f t="shared" ref="G290:H290" si="118">G291</f>
        <v>5.5</v>
      </c>
      <c r="H290" s="16">
        <f t="shared" si="118"/>
        <v>5.5</v>
      </c>
    </row>
    <row r="291" spans="1:8" s="10" customFormat="1" ht="75">
      <c r="A291" s="36" t="s">
        <v>488</v>
      </c>
      <c r="B291" s="18" t="s">
        <v>50</v>
      </c>
      <c r="C291" s="18" t="s">
        <v>50</v>
      </c>
      <c r="D291" s="19" t="s">
        <v>487</v>
      </c>
      <c r="E291" s="19">
        <v>200</v>
      </c>
      <c r="F291" s="16">
        <f>SUM('8'!G379)</f>
        <v>5</v>
      </c>
      <c r="G291" s="16">
        <f>SUM('8'!H379)</f>
        <v>5.5</v>
      </c>
      <c r="H291" s="16">
        <f>SUM('8'!I379)</f>
        <v>5.5</v>
      </c>
    </row>
    <row r="292" spans="1:8" s="10" customFormat="1" ht="56.25">
      <c r="A292" s="4" t="s">
        <v>528</v>
      </c>
      <c r="B292" s="18" t="s">
        <v>50</v>
      </c>
      <c r="C292" s="18" t="s">
        <v>50</v>
      </c>
      <c r="D292" s="19" t="s">
        <v>483</v>
      </c>
      <c r="E292" s="19"/>
      <c r="F292" s="16">
        <f>F293</f>
        <v>35</v>
      </c>
      <c r="G292" s="16">
        <f t="shared" ref="G292:H292" si="119">G293</f>
        <v>40</v>
      </c>
      <c r="H292" s="16">
        <f t="shared" si="119"/>
        <v>40</v>
      </c>
    </row>
    <row r="293" spans="1:8" s="10" customFormat="1" ht="75">
      <c r="A293" s="36" t="s">
        <v>490</v>
      </c>
      <c r="B293" s="18" t="s">
        <v>50</v>
      </c>
      <c r="C293" s="18" t="s">
        <v>50</v>
      </c>
      <c r="D293" s="19" t="s">
        <v>489</v>
      </c>
      <c r="E293" s="19">
        <v>200</v>
      </c>
      <c r="F293" s="16">
        <f>SUM('8'!G381)</f>
        <v>35</v>
      </c>
      <c r="G293" s="16">
        <f>SUM('8'!H381)</f>
        <v>40</v>
      </c>
      <c r="H293" s="16">
        <f>SUM('8'!I381)</f>
        <v>40</v>
      </c>
    </row>
    <row r="294" spans="1:8" s="10" customFormat="1" ht="18.75">
      <c r="A294" s="36" t="s">
        <v>458</v>
      </c>
      <c r="B294" s="18" t="s">
        <v>50</v>
      </c>
      <c r="C294" s="18" t="s">
        <v>150</v>
      </c>
      <c r="D294" s="19"/>
      <c r="E294" s="19"/>
      <c r="F294" s="16">
        <f>F295</f>
        <v>12114</v>
      </c>
      <c r="G294" s="16">
        <f t="shared" ref="G294:H294" si="120">G295</f>
        <v>12397.6</v>
      </c>
      <c r="H294" s="16">
        <f t="shared" si="120"/>
        <v>12683.400000000001</v>
      </c>
    </row>
    <row r="295" spans="1:8" s="10" customFormat="1" ht="37.5">
      <c r="A295" s="4" t="s">
        <v>317</v>
      </c>
      <c r="B295" s="18" t="s">
        <v>50</v>
      </c>
      <c r="C295" s="18" t="s">
        <v>150</v>
      </c>
      <c r="D295" s="19" t="s">
        <v>318</v>
      </c>
      <c r="E295" s="19"/>
      <c r="F295" s="16">
        <f>F296+F300</f>
        <v>12114</v>
      </c>
      <c r="G295" s="16">
        <f t="shared" ref="G295:H295" si="121">G296+G300</f>
        <v>12397.6</v>
      </c>
      <c r="H295" s="16">
        <f t="shared" si="121"/>
        <v>12683.400000000001</v>
      </c>
    </row>
    <row r="296" spans="1:8" s="10" customFormat="1" ht="37.5">
      <c r="A296" s="4" t="s">
        <v>416</v>
      </c>
      <c r="B296" s="18" t="s">
        <v>50</v>
      </c>
      <c r="C296" s="18" t="s">
        <v>150</v>
      </c>
      <c r="D296" s="19" t="s">
        <v>415</v>
      </c>
      <c r="E296" s="19"/>
      <c r="F296" s="16">
        <f>F297</f>
        <v>8396.2000000000007</v>
      </c>
      <c r="G296" s="16">
        <f t="shared" ref="G296:H296" si="122">G297</f>
        <v>8582.5</v>
      </c>
      <c r="H296" s="16">
        <f t="shared" si="122"/>
        <v>8774.7000000000007</v>
      </c>
    </row>
    <row r="297" spans="1:8" s="10" customFormat="1" ht="56.25">
      <c r="A297" s="4" t="s">
        <v>565</v>
      </c>
      <c r="B297" s="18" t="s">
        <v>50</v>
      </c>
      <c r="C297" s="18" t="s">
        <v>150</v>
      </c>
      <c r="D297" s="19" t="s">
        <v>417</v>
      </c>
      <c r="E297" s="19"/>
      <c r="F297" s="16">
        <f>F298+F299</f>
        <v>8396.2000000000007</v>
      </c>
      <c r="G297" s="16">
        <f t="shared" ref="G297:H297" si="123">G298+G299</f>
        <v>8582.5</v>
      </c>
      <c r="H297" s="16">
        <f t="shared" si="123"/>
        <v>8774.7000000000007</v>
      </c>
    </row>
    <row r="298" spans="1:8" s="10" customFormat="1" ht="112.5">
      <c r="A298" s="36" t="s">
        <v>61</v>
      </c>
      <c r="B298" s="18" t="s">
        <v>50</v>
      </c>
      <c r="C298" s="18" t="s">
        <v>150</v>
      </c>
      <c r="D298" s="19" t="s">
        <v>463</v>
      </c>
      <c r="E298" s="19">
        <v>100</v>
      </c>
      <c r="F298" s="16">
        <f>SUM('8'!G386)</f>
        <v>7912.2</v>
      </c>
      <c r="G298" s="16">
        <f>SUM('8'!H386)</f>
        <v>7969.1</v>
      </c>
      <c r="H298" s="16">
        <f>SUM('8'!I386)</f>
        <v>8025.6</v>
      </c>
    </row>
    <row r="299" spans="1:8" s="10" customFormat="1" ht="93.75">
      <c r="A299" s="36" t="s">
        <v>464</v>
      </c>
      <c r="B299" s="18" t="s">
        <v>50</v>
      </c>
      <c r="C299" s="18" t="s">
        <v>150</v>
      </c>
      <c r="D299" s="19" t="s">
        <v>463</v>
      </c>
      <c r="E299" s="19">
        <v>200</v>
      </c>
      <c r="F299" s="16">
        <f>SUM('8'!G387)</f>
        <v>484</v>
      </c>
      <c r="G299" s="16">
        <f>SUM('8'!H387)</f>
        <v>613.4</v>
      </c>
      <c r="H299" s="16">
        <f>SUM('8'!I387)</f>
        <v>749.1</v>
      </c>
    </row>
    <row r="300" spans="1:8" s="10" customFormat="1" ht="37.5">
      <c r="A300" s="4" t="s">
        <v>419</v>
      </c>
      <c r="B300" s="18" t="s">
        <v>50</v>
      </c>
      <c r="C300" s="18" t="s">
        <v>150</v>
      </c>
      <c r="D300" s="19" t="s">
        <v>418</v>
      </c>
      <c r="E300" s="19"/>
      <c r="F300" s="16">
        <f>F301</f>
        <v>3717.7999999999997</v>
      </c>
      <c r="G300" s="16">
        <f t="shared" ref="G300:H300" si="124">G301</f>
        <v>3815.1000000000004</v>
      </c>
      <c r="H300" s="16">
        <f t="shared" si="124"/>
        <v>3908.7000000000003</v>
      </c>
    </row>
    <row r="301" spans="1:8" s="10" customFormat="1" ht="37.5">
      <c r="A301" s="4" t="s">
        <v>420</v>
      </c>
      <c r="B301" s="18" t="s">
        <v>50</v>
      </c>
      <c r="C301" s="18" t="s">
        <v>150</v>
      </c>
      <c r="D301" s="19" t="s">
        <v>421</v>
      </c>
      <c r="E301" s="19"/>
      <c r="F301" s="16">
        <f>F302+F303+F304</f>
        <v>3717.7999999999997</v>
      </c>
      <c r="G301" s="16">
        <f t="shared" ref="G301:H301" si="125">G302+G303+G304</f>
        <v>3815.1000000000004</v>
      </c>
      <c r="H301" s="16">
        <f t="shared" si="125"/>
        <v>3908.7000000000003</v>
      </c>
    </row>
    <row r="302" spans="1:8" s="10" customFormat="1" ht="112.5">
      <c r="A302" s="36" t="s">
        <v>460</v>
      </c>
      <c r="B302" s="18" t="s">
        <v>50</v>
      </c>
      <c r="C302" s="18" t="s">
        <v>150</v>
      </c>
      <c r="D302" s="19" t="s">
        <v>459</v>
      </c>
      <c r="E302" s="19">
        <v>100</v>
      </c>
      <c r="F302" s="16">
        <f>SUM('8'!G390)</f>
        <v>1878.1</v>
      </c>
      <c r="G302" s="16">
        <f>SUM('8'!H390)</f>
        <v>1891.9</v>
      </c>
      <c r="H302" s="16">
        <f>SUM('8'!I390)</f>
        <v>1965.5</v>
      </c>
    </row>
    <row r="303" spans="1:8" s="10" customFormat="1" ht="93.75">
      <c r="A303" s="36" t="s">
        <v>461</v>
      </c>
      <c r="B303" s="18" t="s">
        <v>50</v>
      </c>
      <c r="C303" s="18" t="s">
        <v>150</v>
      </c>
      <c r="D303" s="19" t="s">
        <v>459</v>
      </c>
      <c r="E303" s="19">
        <v>200</v>
      </c>
      <c r="F303" s="16">
        <f>SUM('8'!G391)</f>
        <v>1836.1</v>
      </c>
      <c r="G303" s="16">
        <f>SUM('8'!H391)</f>
        <v>1919.9</v>
      </c>
      <c r="H303" s="16">
        <f>SUM('8'!I391)</f>
        <v>1939.9</v>
      </c>
    </row>
    <row r="304" spans="1:8" s="10" customFormat="1" ht="37.5">
      <c r="A304" s="36" t="s">
        <v>462</v>
      </c>
      <c r="B304" s="18" t="s">
        <v>50</v>
      </c>
      <c r="C304" s="18" t="s">
        <v>150</v>
      </c>
      <c r="D304" s="19" t="s">
        <v>459</v>
      </c>
      <c r="E304" s="19">
        <v>800</v>
      </c>
      <c r="F304" s="16">
        <f>SUM('8'!G392)</f>
        <v>3.6</v>
      </c>
      <c r="G304" s="16">
        <f>SUM('8'!H392)</f>
        <v>3.3</v>
      </c>
      <c r="H304" s="16">
        <f>SUM('8'!I392)</f>
        <v>3.3</v>
      </c>
    </row>
    <row r="305" spans="1:8" s="10" customFormat="1" ht="18.75">
      <c r="A305" s="70" t="s">
        <v>73</v>
      </c>
      <c r="B305" s="69" t="s">
        <v>72</v>
      </c>
      <c r="C305" s="69"/>
      <c r="D305" s="68"/>
      <c r="E305" s="68"/>
      <c r="F305" s="15">
        <f>SUM(F306+F354)</f>
        <v>65027.4</v>
      </c>
      <c r="G305" s="15">
        <f t="shared" ref="G305:H305" si="126">SUM(G306+G354)</f>
        <v>26746</v>
      </c>
      <c r="H305" s="15">
        <f t="shared" si="126"/>
        <v>24282</v>
      </c>
    </row>
    <row r="306" spans="1:8" s="10" customFormat="1" ht="18.75">
      <c r="A306" s="36" t="s">
        <v>74</v>
      </c>
      <c r="B306" s="18" t="s">
        <v>72</v>
      </c>
      <c r="C306" s="18" t="s">
        <v>9</v>
      </c>
      <c r="D306" s="19"/>
      <c r="E306" s="19"/>
      <c r="F306" s="16">
        <f>SUM(F311,F307)</f>
        <v>59635.4</v>
      </c>
      <c r="G306" s="16">
        <f>SUM(G311,G307)</f>
        <v>21429</v>
      </c>
      <c r="H306" s="16">
        <f>SUM(H311,H307)</f>
        <v>18960</v>
      </c>
    </row>
    <row r="307" spans="1:8" s="10" customFormat="1" ht="75">
      <c r="A307" s="4" t="s">
        <v>515</v>
      </c>
      <c r="B307" s="18" t="s">
        <v>72</v>
      </c>
      <c r="C307" s="18" t="s">
        <v>9</v>
      </c>
      <c r="D307" s="19" t="s">
        <v>275</v>
      </c>
      <c r="E307" s="19"/>
      <c r="F307" s="16">
        <f>F308</f>
        <v>24321.599999999999</v>
      </c>
      <c r="G307" s="16">
        <f t="shared" ref="G307:H309" si="127">G308</f>
        <v>0</v>
      </c>
      <c r="H307" s="16">
        <f t="shared" si="127"/>
        <v>0</v>
      </c>
    </row>
    <row r="308" spans="1:8" s="10" customFormat="1" ht="75">
      <c r="A308" s="7" t="s">
        <v>636</v>
      </c>
      <c r="B308" s="18" t="s">
        <v>72</v>
      </c>
      <c r="C308" s="18" t="s">
        <v>9</v>
      </c>
      <c r="D308" s="19" t="s">
        <v>637</v>
      </c>
      <c r="E308" s="19"/>
      <c r="F308" s="16">
        <f>F309</f>
        <v>24321.599999999999</v>
      </c>
      <c r="G308" s="16">
        <f t="shared" si="127"/>
        <v>0</v>
      </c>
      <c r="H308" s="16">
        <f t="shared" si="127"/>
        <v>0</v>
      </c>
    </row>
    <row r="309" spans="1:8" s="10" customFormat="1" ht="37.5">
      <c r="A309" s="4" t="s">
        <v>309</v>
      </c>
      <c r="B309" s="18" t="s">
        <v>72</v>
      </c>
      <c r="C309" s="18" t="s">
        <v>9</v>
      </c>
      <c r="D309" s="19" t="s">
        <v>306</v>
      </c>
      <c r="E309" s="19"/>
      <c r="F309" s="16">
        <f>F310</f>
        <v>24321.599999999999</v>
      </c>
      <c r="G309" s="16">
        <f t="shared" si="127"/>
        <v>0</v>
      </c>
      <c r="H309" s="16">
        <f t="shared" si="127"/>
        <v>0</v>
      </c>
    </row>
    <row r="310" spans="1:8" s="10" customFormat="1" ht="56.25">
      <c r="A310" s="36" t="s">
        <v>658</v>
      </c>
      <c r="B310" s="18" t="s">
        <v>72</v>
      </c>
      <c r="C310" s="18" t="s">
        <v>9</v>
      </c>
      <c r="D310" s="19" t="s">
        <v>635</v>
      </c>
      <c r="E310" s="19">
        <v>500</v>
      </c>
      <c r="F310" s="16">
        <f>'8'!G167</f>
        <v>24321.599999999999</v>
      </c>
      <c r="G310" s="16">
        <f>'8'!H167</f>
        <v>0</v>
      </c>
      <c r="H310" s="16">
        <f>'8'!I167</f>
        <v>0</v>
      </c>
    </row>
    <row r="311" spans="1:8" s="10" customFormat="1" ht="56.25">
      <c r="A311" s="4" t="s">
        <v>53</v>
      </c>
      <c r="B311" s="18" t="s">
        <v>72</v>
      </c>
      <c r="C311" s="18" t="s">
        <v>9</v>
      </c>
      <c r="D311" s="19" t="s">
        <v>52</v>
      </c>
      <c r="E311" s="19"/>
      <c r="F311" s="16">
        <f>SUM(F312+F332+F351)</f>
        <v>35313.800000000003</v>
      </c>
      <c r="G311" s="16">
        <f t="shared" ref="G311:H311" si="128">SUM(G312+G332+G351)</f>
        <v>21429</v>
      </c>
      <c r="H311" s="16">
        <f t="shared" si="128"/>
        <v>18960</v>
      </c>
    </row>
    <row r="312" spans="1:8" s="10" customFormat="1" ht="37.5">
      <c r="A312" s="4" t="s">
        <v>77</v>
      </c>
      <c r="B312" s="18" t="s">
        <v>72</v>
      </c>
      <c r="C312" s="18" t="s">
        <v>9</v>
      </c>
      <c r="D312" s="19" t="s">
        <v>75</v>
      </c>
      <c r="E312" s="19"/>
      <c r="F312" s="16">
        <f>SUM(F313+F315+F318+F320+F323+F325+F328+F330)</f>
        <v>24709.8</v>
      </c>
      <c r="G312" s="16">
        <f t="shared" ref="G312:H312" si="129">SUM(G313+G315+G320+G323+G325+G328+G330)</f>
        <v>11774</v>
      </c>
      <c r="H312" s="16">
        <f t="shared" si="129"/>
        <v>8353</v>
      </c>
    </row>
    <row r="313" spans="1:8" s="10" customFormat="1" ht="37.5">
      <c r="A313" s="4" t="s">
        <v>502</v>
      </c>
      <c r="B313" s="18" t="s">
        <v>72</v>
      </c>
      <c r="C313" s="18" t="s">
        <v>9</v>
      </c>
      <c r="D313" s="19" t="s">
        <v>76</v>
      </c>
      <c r="E313" s="19"/>
      <c r="F313" s="16">
        <f>SUM(F314)</f>
        <v>7505</v>
      </c>
      <c r="G313" s="16">
        <f t="shared" ref="G313:H313" si="130">SUM(G314)</f>
        <v>5117</v>
      </c>
      <c r="H313" s="16">
        <f t="shared" si="130"/>
        <v>6427</v>
      </c>
    </row>
    <row r="314" spans="1:8" s="10" customFormat="1" ht="75">
      <c r="A314" s="36" t="s">
        <v>78</v>
      </c>
      <c r="B314" s="18" t="s">
        <v>72</v>
      </c>
      <c r="C314" s="18" t="s">
        <v>9</v>
      </c>
      <c r="D314" s="19" t="s">
        <v>79</v>
      </c>
      <c r="E314" s="19">
        <v>600</v>
      </c>
      <c r="F314" s="16">
        <f>SUM('8'!G222)</f>
        <v>7505</v>
      </c>
      <c r="G314" s="16">
        <f>SUM('8'!H222)</f>
        <v>5117</v>
      </c>
      <c r="H314" s="16">
        <f>SUM('8'!I222)</f>
        <v>6427</v>
      </c>
    </row>
    <row r="315" spans="1:8" s="10" customFormat="1" ht="37.5">
      <c r="A315" s="4" t="s">
        <v>65</v>
      </c>
      <c r="B315" s="18" t="s">
        <v>72</v>
      </c>
      <c r="C315" s="18" t="s">
        <v>9</v>
      </c>
      <c r="D315" s="19" t="s">
        <v>80</v>
      </c>
      <c r="E315" s="19"/>
      <c r="F315" s="16">
        <f>SUM(F316+F317)</f>
        <v>500</v>
      </c>
      <c r="G315" s="16">
        <f t="shared" ref="G315:H315" si="131">SUM(G316+G317+G319)</f>
        <v>3500</v>
      </c>
      <c r="H315" s="16">
        <f t="shared" si="131"/>
        <v>0</v>
      </c>
    </row>
    <row r="316" spans="1:8" s="10" customFormat="1" ht="75">
      <c r="A316" s="36" t="s">
        <v>78</v>
      </c>
      <c r="B316" s="18" t="s">
        <v>72</v>
      </c>
      <c r="C316" s="18" t="s">
        <v>9</v>
      </c>
      <c r="D316" s="19" t="s">
        <v>81</v>
      </c>
      <c r="E316" s="19">
        <v>600</v>
      </c>
      <c r="F316" s="16">
        <f>SUM('8'!G224)</f>
        <v>500</v>
      </c>
      <c r="G316" s="16">
        <f>SUM('8'!H224)</f>
        <v>0</v>
      </c>
      <c r="H316" s="16">
        <f>SUM('8'!I224)</f>
        <v>0</v>
      </c>
    </row>
    <row r="317" spans="1:8" s="10" customFormat="1" ht="75">
      <c r="A317" s="4" t="s">
        <v>274</v>
      </c>
      <c r="B317" s="18" t="s">
        <v>72</v>
      </c>
      <c r="C317" s="18" t="s">
        <v>9</v>
      </c>
      <c r="D317" s="19" t="s">
        <v>273</v>
      </c>
      <c r="E317" s="19">
        <v>500</v>
      </c>
      <c r="F317" s="16">
        <f>SUM('8'!G171)</f>
        <v>0</v>
      </c>
      <c r="G317" s="16">
        <f>SUM('8'!H171)</f>
        <v>3500</v>
      </c>
      <c r="H317" s="16">
        <f>SUM('8'!I171)</f>
        <v>0</v>
      </c>
    </row>
    <row r="318" spans="1:8" s="10" customFormat="1" ht="93.75">
      <c r="A318" s="4" t="s">
        <v>422</v>
      </c>
      <c r="B318" s="18" t="s">
        <v>72</v>
      </c>
      <c r="C318" s="18" t="s">
        <v>9</v>
      </c>
      <c r="D318" s="19" t="s">
        <v>579</v>
      </c>
      <c r="E318" s="19"/>
      <c r="F318" s="16">
        <f>F319</f>
        <v>0</v>
      </c>
      <c r="G318" s="16">
        <f t="shared" ref="G318:H318" si="132">G319</f>
        <v>0</v>
      </c>
      <c r="H318" s="16">
        <f t="shared" si="132"/>
        <v>0</v>
      </c>
    </row>
    <row r="319" spans="1:8" s="10" customFormat="1" ht="93.75">
      <c r="A319" s="4" t="s">
        <v>422</v>
      </c>
      <c r="B319" s="18" t="s">
        <v>72</v>
      </c>
      <c r="C319" s="18" t="s">
        <v>9</v>
      </c>
      <c r="D319" s="19" t="str">
        <f>'8'!E226</f>
        <v>11 2 А1 55190</v>
      </c>
      <c r="E319" s="19">
        <v>600</v>
      </c>
      <c r="F319" s="16">
        <f>SUM('8'!G226)</f>
        <v>0</v>
      </c>
      <c r="G319" s="16">
        <f>SUM('8'!H226)</f>
        <v>0</v>
      </c>
      <c r="H319" s="16">
        <f>SUM('8'!I226)</f>
        <v>0</v>
      </c>
    </row>
    <row r="320" spans="1:8" s="10" customFormat="1" ht="75">
      <c r="A320" s="4" t="s">
        <v>83</v>
      </c>
      <c r="B320" s="18" t="s">
        <v>72</v>
      </c>
      <c r="C320" s="18" t="s">
        <v>9</v>
      </c>
      <c r="D320" s="19" t="s">
        <v>84</v>
      </c>
      <c r="E320" s="19"/>
      <c r="F320" s="16">
        <f>'8'!G227</f>
        <v>770</v>
      </c>
      <c r="G320" s="16">
        <f>'8'!H227</f>
        <v>30</v>
      </c>
      <c r="H320" s="16">
        <f>'8'!I227</f>
        <v>0</v>
      </c>
    </row>
    <row r="321" spans="1:8" s="10" customFormat="1" ht="75">
      <c r="A321" s="36" t="s">
        <v>78</v>
      </c>
      <c r="B321" s="18" t="s">
        <v>72</v>
      </c>
      <c r="C321" s="18" t="s">
        <v>9</v>
      </c>
      <c r="D321" s="19" t="s">
        <v>82</v>
      </c>
      <c r="E321" s="19">
        <v>600</v>
      </c>
      <c r="F321" s="16">
        <f>SUM('8'!G228)</f>
        <v>770</v>
      </c>
      <c r="G321" s="16">
        <f>SUM('8'!H228)</f>
        <v>30</v>
      </c>
      <c r="H321" s="16">
        <f>SUM('8'!I228)</f>
        <v>0</v>
      </c>
    </row>
    <row r="322" spans="1:8" s="10" customFormat="1" ht="93.75">
      <c r="A322" s="4" t="s">
        <v>578</v>
      </c>
      <c r="B322" s="18" t="s">
        <v>72</v>
      </c>
      <c r="C322" s="18" t="s">
        <v>9</v>
      </c>
      <c r="D322" s="19" t="s">
        <v>577</v>
      </c>
      <c r="E322" s="19">
        <v>600</v>
      </c>
      <c r="F322" s="16">
        <f>'8'!G229</f>
        <v>0</v>
      </c>
      <c r="G322" s="16">
        <f>'8'!H229</f>
        <v>0</v>
      </c>
      <c r="H322" s="16">
        <f>'8'!I229</f>
        <v>0</v>
      </c>
    </row>
    <row r="323" spans="1:8" s="10" customFormat="1" ht="37.5">
      <c r="A323" s="4" t="s">
        <v>503</v>
      </c>
      <c r="B323" s="18" t="s">
        <v>72</v>
      </c>
      <c r="C323" s="18" t="s">
        <v>9</v>
      </c>
      <c r="D323" s="19" t="s">
        <v>85</v>
      </c>
      <c r="E323" s="19"/>
      <c r="F323" s="16">
        <f>SUM(F324)</f>
        <v>4</v>
      </c>
      <c r="G323" s="16">
        <f t="shared" ref="G323:H323" si="133">SUM(G324)</f>
        <v>2</v>
      </c>
      <c r="H323" s="16">
        <f t="shared" si="133"/>
        <v>0</v>
      </c>
    </row>
    <row r="324" spans="1:8" s="10" customFormat="1" ht="75">
      <c r="A324" s="36" t="s">
        <v>78</v>
      </c>
      <c r="B324" s="18" t="s">
        <v>72</v>
      </c>
      <c r="C324" s="18" t="s">
        <v>9</v>
      </c>
      <c r="D324" s="19" t="s">
        <v>86</v>
      </c>
      <c r="E324" s="19">
        <v>600</v>
      </c>
      <c r="F324" s="16">
        <f>SUM('8'!G231)</f>
        <v>4</v>
      </c>
      <c r="G324" s="16">
        <f>SUM('8'!H231)</f>
        <v>2</v>
      </c>
      <c r="H324" s="16">
        <f>SUM('8'!I231)</f>
        <v>0</v>
      </c>
    </row>
    <row r="325" spans="1:8" s="10" customFormat="1" ht="56.25">
      <c r="A325" s="4" t="s">
        <v>533</v>
      </c>
      <c r="B325" s="18" t="s">
        <v>72</v>
      </c>
      <c r="C325" s="18" t="s">
        <v>9</v>
      </c>
      <c r="D325" s="19" t="s">
        <v>87</v>
      </c>
      <c r="E325" s="19"/>
      <c r="F325" s="16">
        <f>SUM(F326+F327)</f>
        <v>5032</v>
      </c>
      <c r="G325" s="16">
        <f t="shared" ref="G325:H325" si="134">SUM(G326)</f>
        <v>3120</v>
      </c>
      <c r="H325" s="16">
        <f t="shared" si="134"/>
        <v>1926</v>
      </c>
    </row>
    <row r="326" spans="1:8" s="10" customFormat="1" ht="75">
      <c r="A326" s="36" t="s">
        <v>78</v>
      </c>
      <c r="B326" s="18" t="s">
        <v>72</v>
      </c>
      <c r="C326" s="18" t="s">
        <v>9</v>
      </c>
      <c r="D326" s="19" t="s">
        <v>88</v>
      </c>
      <c r="E326" s="19">
        <v>600</v>
      </c>
      <c r="F326" s="16">
        <f>SUM('8'!G233)</f>
        <v>5032</v>
      </c>
      <c r="G326" s="16">
        <f>SUM('8'!H233)</f>
        <v>3120</v>
      </c>
      <c r="H326" s="16">
        <f>SUM('8'!I233)</f>
        <v>1926</v>
      </c>
    </row>
    <row r="327" spans="1:8" s="10" customFormat="1" ht="112.5">
      <c r="A327" s="4" t="s">
        <v>597</v>
      </c>
      <c r="B327" s="18" t="s">
        <v>72</v>
      </c>
      <c r="C327" s="18" t="s">
        <v>9</v>
      </c>
      <c r="D327" s="19" t="s">
        <v>594</v>
      </c>
      <c r="E327" s="19">
        <v>600</v>
      </c>
      <c r="F327" s="16">
        <f>SUM('8'!G234)</f>
        <v>0</v>
      </c>
      <c r="G327" s="16">
        <f>SUM('8'!H234)</f>
        <v>0</v>
      </c>
      <c r="H327" s="16">
        <f>SUM('8'!I234)</f>
        <v>0</v>
      </c>
    </row>
    <row r="328" spans="1:8" s="10" customFormat="1" ht="56.25">
      <c r="A328" s="4" t="s">
        <v>91</v>
      </c>
      <c r="B328" s="18" t="s">
        <v>72</v>
      </c>
      <c r="C328" s="18" t="s">
        <v>9</v>
      </c>
      <c r="D328" s="19" t="s">
        <v>89</v>
      </c>
      <c r="E328" s="19"/>
      <c r="F328" s="16">
        <f>SUM(F329)</f>
        <v>75</v>
      </c>
      <c r="G328" s="16">
        <f t="shared" ref="G328:H328" si="135">SUM(G329)</f>
        <v>5</v>
      </c>
      <c r="H328" s="16">
        <f t="shared" si="135"/>
        <v>0</v>
      </c>
    </row>
    <row r="329" spans="1:8" s="10" customFormat="1" ht="75">
      <c r="A329" s="36" t="s">
        <v>78</v>
      </c>
      <c r="B329" s="18" t="s">
        <v>72</v>
      </c>
      <c r="C329" s="18" t="s">
        <v>9</v>
      </c>
      <c r="D329" s="19" t="s">
        <v>90</v>
      </c>
      <c r="E329" s="19">
        <v>600</v>
      </c>
      <c r="F329" s="16">
        <f>SUM('8'!G236)</f>
        <v>75</v>
      </c>
      <c r="G329" s="16">
        <f>SUM('8'!H236)</f>
        <v>5</v>
      </c>
      <c r="H329" s="16">
        <f>SUM('8'!I236)</f>
        <v>0</v>
      </c>
    </row>
    <row r="330" spans="1:8" s="10" customFormat="1" ht="56.25">
      <c r="A330" s="4" t="s">
        <v>534</v>
      </c>
      <c r="B330" s="18" t="s">
        <v>72</v>
      </c>
      <c r="C330" s="18" t="s">
        <v>9</v>
      </c>
      <c r="D330" s="19" t="s">
        <v>92</v>
      </c>
      <c r="E330" s="19"/>
      <c r="F330" s="16">
        <f>SUM(F331)</f>
        <v>10823.8</v>
      </c>
      <c r="G330" s="16">
        <f t="shared" ref="G330:H330" si="136">SUM(G331)</f>
        <v>0</v>
      </c>
      <c r="H330" s="16">
        <f t="shared" si="136"/>
        <v>0</v>
      </c>
    </row>
    <row r="331" spans="1:8" s="10" customFormat="1" ht="75">
      <c r="A331" s="36" t="s">
        <v>78</v>
      </c>
      <c r="B331" s="18" t="s">
        <v>72</v>
      </c>
      <c r="C331" s="18" t="s">
        <v>9</v>
      </c>
      <c r="D331" s="19" t="s">
        <v>93</v>
      </c>
      <c r="E331" s="19">
        <v>600</v>
      </c>
      <c r="F331" s="16">
        <f>SUM('8'!G238)</f>
        <v>10823.8</v>
      </c>
      <c r="G331" s="16">
        <f>SUM('8'!H238)</f>
        <v>0</v>
      </c>
      <c r="H331" s="16">
        <f>SUM('8'!I238)</f>
        <v>0</v>
      </c>
    </row>
    <row r="332" spans="1:8" s="10" customFormat="1" ht="37.5">
      <c r="A332" s="4" t="s">
        <v>96</v>
      </c>
      <c r="B332" s="18" t="s">
        <v>72</v>
      </c>
      <c r="C332" s="18" t="s">
        <v>9</v>
      </c>
      <c r="D332" s="19" t="s">
        <v>94</v>
      </c>
      <c r="E332" s="68"/>
      <c r="F332" s="16">
        <f>SUM(F333+F339+F342+F345+F347+F349)</f>
        <v>10504</v>
      </c>
      <c r="G332" s="16">
        <f t="shared" ref="G332:H332" si="137">SUM(G333+G339+G342+G345+G347+G349)</f>
        <v>9655</v>
      </c>
      <c r="H332" s="16">
        <f t="shared" si="137"/>
        <v>10607</v>
      </c>
    </row>
    <row r="333" spans="1:8" s="10" customFormat="1" ht="37.5">
      <c r="A333" s="4" t="s">
        <v>97</v>
      </c>
      <c r="B333" s="18" t="s">
        <v>72</v>
      </c>
      <c r="C333" s="18" t="s">
        <v>9</v>
      </c>
      <c r="D333" s="19" t="s">
        <v>95</v>
      </c>
      <c r="E333" s="68"/>
      <c r="F333" s="16">
        <f>SUM(F334:F338)</f>
        <v>10099</v>
      </c>
      <c r="G333" s="16">
        <f t="shared" ref="G333:H333" si="138">SUM(G334:G338)</f>
        <v>9653</v>
      </c>
      <c r="H333" s="16">
        <f t="shared" si="138"/>
        <v>10589</v>
      </c>
    </row>
    <row r="334" spans="1:8" s="10" customFormat="1" ht="112.5">
      <c r="A334" s="36" t="s">
        <v>61</v>
      </c>
      <c r="B334" s="18" t="s">
        <v>72</v>
      </c>
      <c r="C334" s="18" t="s">
        <v>9</v>
      </c>
      <c r="D334" s="19" t="s">
        <v>98</v>
      </c>
      <c r="E334" s="19">
        <v>100</v>
      </c>
      <c r="F334" s="16">
        <f>SUM('8'!G241)</f>
        <v>8889</v>
      </c>
      <c r="G334" s="16">
        <f>SUM('8'!H241)</f>
        <v>9233</v>
      </c>
      <c r="H334" s="16">
        <f>SUM('8'!I241)</f>
        <v>9986</v>
      </c>
    </row>
    <row r="335" spans="1:8" s="10" customFormat="1" ht="75">
      <c r="A335" s="36" t="s">
        <v>62</v>
      </c>
      <c r="B335" s="18" t="s">
        <v>72</v>
      </c>
      <c r="C335" s="18" t="s">
        <v>9</v>
      </c>
      <c r="D335" s="19" t="s">
        <v>98</v>
      </c>
      <c r="E335" s="19">
        <v>200</v>
      </c>
      <c r="F335" s="16">
        <f>SUM('8'!G242)</f>
        <v>1180</v>
      </c>
      <c r="G335" s="16">
        <f>SUM('8'!H242)</f>
        <v>405</v>
      </c>
      <c r="H335" s="16">
        <f>SUM('8'!I242)</f>
        <v>544</v>
      </c>
    </row>
    <row r="336" spans="1:8" s="10" customFormat="1" ht="56.25">
      <c r="A336" s="36" t="s">
        <v>63</v>
      </c>
      <c r="B336" s="18" t="s">
        <v>72</v>
      </c>
      <c r="C336" s="18" t="s">
        <v>9</v>
      </c>
      <c r="D336" s="19" t="s">
        <v>98</v>
      </c>
      <c r="E336" s="19">
        <v>800</v>
      </c>
      <c r="F336" s="16">
        <f>SUM('8'!G243)</f>
        <v>30</v>
      </c>
      <c r="G336" s="16">
        <f>SUM('8'!H243)</f>
        <v>15</v>
      </c>
      <c r="H336" s="16">
        <f>SUM('8'!I243)</f>
        <v>59</v>
      </c>
    </row>
    <row r="337" spans="1:8" s="10" customFormat="1" ht="112.5">
      <c r="A337" s="36" t="s">
        <v>99</v>
      </c>
      <c r="B337" s="18" t="s">
        <v>72</v>
      </c>
      <c r="C337" s="18" t="s">
        <v>9</v>
      </c>
      <c r="D337" s="19" t="s">
        <v>423</v>
      </c>
      <c r="E337" s="19">
        <v>200</v>
      </c>
      <c r="F337" s="16">
        <f>SUM('8'!G245)</f>
        <v>0</v>
      </c>
      <c r="G337" s="16">
        <f>SUM('8'!H245)</f>
        <v>0</v>
      </c>
      <c r="H337" s="16">
        <f>SUM('8'!I245)</f>
        <v>0</v>
      </c>
    </row>
    <row r="338" spans="1:8" s="10" customFormat="1" ht="93.75">
      <c r="A338" s="4" t="s">
        <v>595</v>
      </c>
      <c r="B338" s="18" t="s">
        <v>72</v>
      </c>
      <c r="C338" s="18" t="s">
        <v>9</v>
      </c>
      <c r="D338" s="19" t="s">
        <v>596</v>
      </c>
      <c r="E338" s="19">
        <v>200</v>
      </c>
      <c r="F338" s="16">
        <f>SUM('8'!G244)</f>
        <v>0</v>
      </c>
      <c r="G338" s="16">
        <f>SUM('8'!H244)</f>
        <v>0</v>
      </c>
      <c r="H338" s="16">
        <f>SUM('8'!I244)</f>
        <v>0</v>
      </c>
    </row>
    <row r="339" spans="1:8" s="10" customFormat="1" ht="37.5">
      <c r="A339" s="4" t="s">
        <v>102</v>
      </c>
      <c r="B339" s="18" t="s">
        <v>72</v>
      </c>
      <c r="C339" s="18" t="s">
        <v>9</v>
      </c>
      <c r="D339" s="19" t="s">
        <v>101</v>
      </c>
      <c r="E339" s="19"/>
      <c r="F339" s="16">
        <f>SUM(F340)</f>
        <v>10</v>
      </c>
      <c r="G339" s="16">
        <f>SUM(G340)</f>
        <v>2</v>
      </c>
      <c r="H339" s="16">
        <f t="shared" ref="H339" si="139">SUM(H340)</f>
        <v>18</v>
      </c>
    </row>
    <row r="340" spans="1:8" s="10" customFormat="1" ht="75">
      <c r="A340" s="36" t="s">
        <v>62</v>
      </c>
      <c r="B340" s="18" t="s">
        <v>72</v>
      </c>
      <c r="C340" s="18" t="s">
        <v>9</v>
      </c>
      <c r="D340" s="19" t="s">
        <v>103</v>
      </c>
      <c r="E340" s="19">
        <v>200</v>
      </c>
      <c r="F340" s="16">
        <f>SUM('8'!G247)</f>
        <v>10</v>
      </c>
      <c r="G340" s="16">
        <f>SUM('8'!H247)</f>
        <v>2</v>
      </c>
      <c r="H340" s="16">
        <f>SUM('8'!I247)</f>
        <v>18</v>
      </c>
    </row>
    <row r="341" spans="1:8" s="10" customFormat="1" ht="18.75">
      <c r="A341" s="4"/>
      <c r="B341" s="18"/>
      <c r="C341" s="18"/>
      <c r="D341" s="19"/>
      <c r="E341" s="19"/>
      <c r="F341" s="16">
        <f>SUM('8'!G248)</f>
        <v>0</v>
      </c>
      <c r="G341" s="16">
        <f>SUM('8'!H248)</f>
        <v>0</v>
      </c>
      <c r="H341" s="16">
        <f>SUM('8'!I248)</f>
        <v>0</v>
      </c>
    </row>
    <row r="342" spans="1:8" s="10" customFormat="1" ht="56.25">
      <c r="A342" s="4" t="s">
        <v>105</v>
      </c>
      <c r="B342" s="18" t="s">
        <v>72</v>
      </c>
      <c r="C342" s="18" t="s">
        <v>9</v>
      </c>
      <c r="D342" s="19" t="s">
        <v>104</v>
      </c>
      <c r="E342" s="19"/>
      <c r="F342" s="16">
        <f>SUM(F343+F344)</f>
        <v>50</v>
      </c>
      <c r="G342" s="16">
        <f t="shared" ref="G342:H342" si="140">SUM(G343)</f>
        <v>0</v>
      </c>
      <c r="H342" s="16">
        <f t="shared" si="140"/>
        <v>0</v>
      </c>
    </row>
    <row r="343" spans="1:8" s="10" customFormat="1" ht="75">
      <c r="A343" s="36" t="s">
        <v>62</v>
      </c>
      <c r="B343" s="18" t="s">
        <v>72</v>
      </c>
      <c r="C343" s="18" t="s">
        <v>9</v>
      </c>
      <c r="D343" s="19" t="s">
        <v>108</v>
      </c>
      <c r="E343" s="19">
        <v>200</v>
      </c>
      <c r="F343" s="16">
        <f>SUM('8'!G250)</f>
        <v>50</v>
      </c>
      <c r="G343" s="16">
        <f>SUM('8'!H250)</f>
        <v>0</v>
      </c>
      <c r="H343" s="16">
        <f>SUM('8'!I250)</f>
        <v>0</v>
      </c>
    </row>
    <row r="344" spans="1:8" s="10" customFormat="1" ht="56.25">
      <c r="A344" s="4" t="s">
        <v>424</v>
      </c>
      <c r="B344" s="18" t="s">
        <v>72</v>
      </c>
      <c r="C344" s="18" t="s">
        <v>9</v>
      </c>
      <c r="D344" s="19" t="s">
        <v>580</v>
      </c>
      <c r="E344" s="19">
        <v>200</v>
      </c>
      <c r="F344" s="16">
        <f>'8'!G251</f>
        <v>0</v>
      </c>
      <c r="G344" s="16">
        <v>0</v>
      </c>
      <c r="H344" s="16">
        <v>0</v>
      </c>
    </row>
    <row r="345" spans="1:8" s="10" customFormat="1" ht="37.5">
      <c r="A345" s="4" t="s">
        <v>109</v>
      </c>
      <c r="B345" s="18" t="s">
        <v>72</v>
      </c>
      <c r="C345" s="18" t="s">
        <v>9</v>
      </c>
      <c r="D345" s="19" t="s">
        <v>106</v>
      </c>
      <c r="E345" s="19"/>
      <c r="F345" s="16">
        <f>SUM(F346)</f>
        <v>25</v>
      </c>
      <c r="G345" s="16">
        <f t="shared" ref="G345:H345" si="141">SUM(G346)</f>
        <v>0</v>
      </c>
      <c r="H345" s="16">
        <f t="shared" si="141"/>
        <v>0</v>
      </c>
    </row>
    <row r="346" spans="1:8" s="10" customFormat="1" ht="75">
      <c r="A346" s="36" t="s">
        <v>62</v>
      </c>
      <c r="B346" s="18" t="s">
        <v>72</v>
      </c>
      <c r="C346" s="18" t="s">
        <v>9</v>
      </c>
      <c r="D346" s="19" t="s">
        <v>107</v>
      </c>
      <c r="E346" s="19">
        <v>200</v>
      </c>
      <c r="F346" s="16">
        <f>SUM('8'!G253)</f>
        <v>25</v>
      </c>
      <c r="G346" s="16">
        <f>SUM('8'!H253)</f>
        <v>0</v>
      </c>
      <c r="H346" s="16">
        <f>SUM('8'!I253)</f>
        <v>0</v>
      </c>
    </row>
    <row r="347" spans="1:8" s="10" customFormat="1" ht="37.5">
      <c r="A347" s="4" t="s">
        <v>112</v>
      </c>
      <c r="B347" s="18" t="s">
        <v>72</v>
      </c>
      <c r="C347" s="18" t="s">
        <v>9</v>
      </c>
      <c r="D347" s="19" t="s">
        <v>110</v>
      </c>
      <c r="E347" s="19"/>
      <c r="F347" s="16">
        <f>SUM(F348)</f>
        <v>310</v>
      </c>
      <c r="G347" s="16">
        <f t="shared" ref="G347:H347" si="142">SUM(G348)</f>
        <v>0</v>
      </c>
      <c r="H347" s="16">
        <f t="shared" si="142"/>
        <v>0</v>
      </c>
    </row>
    <row r="348" spans="1:8" s="10" customFormat="1" ht="75">
      <c r="A348" s="36" t="s">
        <v>62</v>
      </c>
      <c r="B348" s="18" t="s">
        <v>72</v>
      </c>
      <c r="C348" s="18" t="s">
        <v>9</v>
      </c>
      <c r="D348" s="19" t="s">
        <v>111</v>
      </c>
      <c r="E348" s="19">
        <v>200</v>
      </c>
      <c r="F348" s="16">
        <f>SUM('8'!G255)</f>
        <v>310</v>
      </c>
      <c r="G348" s="16">
        <f>SUM('8'!H255)</f>
        <v>0</v>
      </c>
      <c r="H348" s="16">
        <f>SUM('8'!I255)</f>
        <v>0</v>
      </c>
    </row>
    <row r="349" spans="1:8" s="10" customFormat="1" ht="37.5">
      <c r="A349" s="4" t="s">
        <v>115</v>
      </c>
      <c r="B349" s="18" t="s">
        <v>72</v>
      </c>
      <c r="C349" s="18" t="s">
        <v>9</v>
      </c>
      <c r="D349" s="19" t="s">
        <v>113</v>
      </c>
      <c r="E349" s="19"/>
      <c r="F349" s="16">
        <f>SUM(F350)</f>
        <v>10</v>
      </c>
      <c r="G349" s="16">
        <f t="shared" ref="G349:H349" si="143">SUM(G350)</f>
        <v>0</v>
      </c>
      <c r="H349" s="16">
        <f t="shared" si="143"/>
        <v>0</v>
      </c>
    </row>
    <row r="350" spans="1:8" s="10" customFormat="1" ht="75">
      <c r="A350" s="36" t="s">
        <v>62</v>
      </c>
      <c r="B350" s="18" t="s">
        <v>72</v>
      </c>
      <c r="C350" s="18" t="s">
        <v>9</v>
      </c>
      <c r="D350" s="19" t="s">
        <v>114</v>
      </c>
      <c r="E350" s="19">
        <v>200</v>
      </c>
      <c r="F350" s="16">
        <f>SUM('8'!G257)</f>
        <v>10</v>
      </c>
      <c r="G350" s="16">
        <f>SUM('8'!H257)</f>
        <v>0</v>
      </c>
      <c r="H350" s="16">
        <f>SUM('8'!I257)</f>
        <v>0</v>
      </c>
    </row>
    <row r="351" spans="1:8" s="10" customFormat="1" ht="18.75">
      <c r="A351" s="4" t="s">
        <v>120</v>
      </c>
      <c r="B351" s="18" t="s">
        <v>72</v>
      </c>
      <c r="C351" s="18" t="s">
        <v>9</v>
      </c>
      <c r="D351" s="19" t="s">
        <v>118</v>
      </c>
      <c r="E351" s="19"/>
      <c r="F351" s="16">
        <f>SUM(F352)</f>
        <v>100</v>
      </c>
      <c r="G351" s="16">
        <f t="shared" ref="G351:H352" si="144">SUM(G352)</f>
        <v>0</v>
      </c>
      <c r="H351" s="16">
        <f t="shared" si="144"/>
        <v>0</v>
      </c>
    </row>
    <row r="352" spans="1:8" s="10" customFormat="1" ht="56.25">
      <c r="A352" s="4" t="s">
        <v>121</v>
      </c>
      <c r="B352" s="18" t="s">
        <v>72</v>
      </c>
      <c r="C352" s="18" t="s">
        <v>9</v>
      </c>
      <c r="D352" s="19" t="s">
        <v>119</v>
      </c>
      <c r="E352" s="19"/>
      <c r="F352" s="16">
        <f>SUM(F353)</f>
        <v>100</v>
      </c>
      <c r="G352" s="16">
        <f t="shared" si="144"/>
        <v>0</v>
      </c>
      <c r="H352" s="16">
        <f t="shared" si="144"/>
        <v>0</v>
      </c>
    </row>
    <row r="353" spans="1:8" s="10" customFormat="1" ht="75">
      <c r="A353" s="36" t="s">
        <v>62</v>
      </c>
      <c r="B353" s="18" t="s">
        <v>72</v>
      </c>
      <c r="C353" s="18" t="s">
        <v>9</v>
      </c>
      <c r="D353" s="19" t="s">
        <v>122</v>
      </c>
      <c r="E353" s="19">
        <v>200</v>
      </c>
      <c r="F353" s="16">
        <f>SUM('8'!G260)</f>
        <v>100</v>
      </c>
      <c r="G353" s="16">
        <f>SUM('8'!H260)</f>
        <v>0</v>
      </c>
      <c r="H353" s="16">
        <f>SUM('8'!I260)</f>
        <v>0</v>
      </c>
    </row>
    <row r="354" spans="1:8" s="10" customFormat="1" ht="18.75">
      <c r="A354" s="36" t="s">
        <v>124</v>
      </c>
      <c r="B354" s="18" t="s">
        <v>72</v>
      </c>
      <c r="C354" s="18" t="s">
        <v>123</v>
      </c>
      <c r="D354" s="19"/>
      <c r="E354" s="19"/>
      <c r="F354" s="16">
        <f>SUM(F355)</f>
        <v>5392</v>
      </c>
      <c r="G354" s="16">
        <f t="shared" ref="G354:H354" si="145">SUM(G355)</f>
        <v>5317</v>
      </c>
      <c r="H354" s="16">
        <f t="shared" si="145"/>
        <v>5322</v>
      </c>
    </row>
    <row r="355" spans="1:8" s="10" customFormat="1" ht="56.25">
      <c r="A355" s="4" t="s">
        <v>53</v>
      </c>
      <c r="B355" s="18" t="s">
        <v>72</v>
      </c>
      <c r="C355" s="18" t="s">
        <v>123</v>
      </c>
      <c r="D355" s="19" t="s">
        <v>52</v>
      </c>
      <c r="E355" s="19"/>
      <c r="F355" s="16">
        <f>SUM(F356+F360)</f>
        <v>5392</v>
      </c>
      <c r="G355" s="16">
        <f t="shared" ref="G355:H355" si="146">SUM(G356+G360)</f>
        <v>5317</v>
      </c>
      <c r="H355" s="16">
        <f t="shared" si="146"/>
        <v>5322</v>
      </c>
    </row>
    <row r="356" spans="1:8" s="10" customFormat="1" ht="37.5">
      <c r="A356" s="4" t="s">
        <v>125</v>
      </c>
      <c r="B356" s="18" t="s">
        <v>72</v>
      </c>
      <c r="C356" s="18" t="s">
        <v>123</v>
      </c>
      <c r="D356" s="19" t="s">
        <v>116</v>
      </c>
      <c r="E356" s="19"/>
      <c r="F356" s="16">
        <f>SUM(F357)</f>
        <v>3413</v>
      </c>
      <c r="G356" s="16">
        <f t="shared" ref="G356:H356" si="147">SUM(G357)</f>
        <v>3450</v>
      </c>
      <c r="H356" s="16">
        <f t="shared" si="147"/>
        <v>3457</v>
      </c>
    </row>
    <row r="357" spans="1:8" s="10" customFormat="1" ht="56.25">
      <c r="A357" s="4" t="s">
        <v>505</v>
      </c>
      <c r="B357" s="18" t="s">
        <v>72</v>
      </c>
      <c r="C357" s="18" t="s">
        <v>123</v>
      </c>
      <c r="D357" s="19" t="s">
        <v>117</v>
      </c>
      <c r="E357" s="19"/>
      <c r="F357" s="16">
        <f>SUM(F358:F359)</f>
        <v>3413</v>
      </c>
      <c r="G357" s="16">
        <f t="shared" ref="G357:H357" si="148">SUM(G358:G359)</f>
        <v>3450</v>
      </c>
      <c r="H357" s="16">
        <f t="shared" si="148"/>
        <v>3457</v>
      </c>
    </row>
    <row r="358" spans="1:8" s="10" customFormat="1" ht="112.5">
      <c r="A358" s="36" t="s">
        <v>61</v>
      </c>
      <c r="B358" s="18" t="s">
        <v>72</v>
      </c>
      <c r="C358" s="18" t="s">
        <v>123</v>
      </c>
      <c r="D358" s="19" t="s">
        <v>126</v>
      </c>
      <c r="E358" s="19">
        <v>100</v>
      </c>
      <c r="F358" s="16">
        <f>SUM('8'!G265)</f>
        <v>3300</v>
      </c>
      <c r="G358" s="16">
        <f>SUM('8'!H265)</f>
        <v>3390</v>
      </c>
      <c r="H358" s="16">
        <f>SUM('8'!I265)</f>
        <v>3372</v>
      </c>
    </row>
    <row r="359" spans="1:8" s="10" customFormat="1" ht="75">
      <c r="A359" s="36" t="s">
        <v>62</v>
      </c>
      <c r="B359" s="18" t="s">
        <v>72</v>
      </c>
      <c r="C359" s="18" t="s">
        <v>123</v>
      </c>
      <c r="D359" s="19" t="s">
        <v>126</v>
      </c>
      <c r="E359" s="19">
        <v>200</v>
      </c>
      <c r="F359" s="16">
        <f>SUM('8'!G266)</f>
        <v>113</v>
      </c>
      <c r="G359" s="16">
        <f>SUM('8'!H266)</f>
        <v>60</v>
      </c>
      <c r="H359" s="16">
        <f>SUM('8'!I266)</f>
        <v>85</v>
      </c>
    </row>
    <row r="360" spans="1:8" s="10" customFormat="1" ht="56.25">
      <c r="A360" s="4" t="s">
        <v>128</v>
      </c>
      <c r="B360" s="18" t="s">
        <v>72</v>
      </c>
      <c r="C360" s="18" t="s">
        <v>123</v>
      </c>
      <c r="D360" s="19" t="s">
        <v>127</v>
      </c>
      <c r="E360" s="19"/>
      <c r="F360" s="16">
        <f>SUM(F361)</f>
        <v>1979</v>
      </c>
      <c r="G360" s="16">
        <f t="shared" ref="G360:H360" si="149">SUM(G361)</f>
        <v>1867</v>
      </c>
      <c r="H360" s="16">
        <f t="shared" si="149"/>
        <v>1865</v>
      </c>
    </row>
    <row r="361" spans="1:8" s="10" customFormat="1" ht="75">
      <c r="A361" s="4" t="s">
        <v>506</v>
      </c>
      <c r="B361" s="18" t="s">
        <v>72</v>
      </c>
      <c r="C361" s="18" t="s">
        <v>123</v>
      </c>
      <c r="D361" s="19" t="s">
        <v>129</v>
      </c>
      <c r="E361" s="19"/>
      <c r="F361" s="16">
        <f>SUM(F362:F364)</f>
        <v>1979</v>
      </c>
      <c r="G361" s="16">
        <f t="shared" ref="G361:H361" si="150">SUM(G362:G364)</f>
        <v>1867</v>
      </c>
      <c r="H361" s="16">
        <f t="shared" si="150"/>
        <v>1865</v>
      </c>
    </row>
    <row r="362" spans="1:8" s="10" customFormat="1" ht="112.5">
      <c r="A362" s="36" t="s">
        <v>61</v>
      </c>
      <c r="B362" s="18" t="s">
        <v>72</v>
      </c>
      <c r="C362" s="18" t="s">
        <v>123</v>
      </c>
      <c r="D362" s="19" t="s">
        <v>627</v>
      </c>
      <c r="E362" s="19">
        <v>100</v>
      </c>
      <c r="F362" s="16">
        <f>SUM('8'!G269)</f>
        <v>1673</v>
      </c>
      <c r="G362" s="16">
        <f>SUM('8'!H269)</f>
        <v>1738</v>
      </c>
      <c r="H362" s="16">
        <f>SUM('8'!I269)</f>
        <v>1807</v>
      </c>
    </row>
    <row r="363" spans="1:8" s="10" customFormat="1" ht="75">
      <c r="A363" s="36" t="s">
        <v>62</v>
      </c>
      <c r="B363" s="18" t="s">
        <v>72</v>
      </c>
      <c r="C363" s="18" t="s">
        <v>123</v>
      </c>
      <c r="D363" s="19" t="s">
        <v>627</v>
      </c>
      <c r="E363" s="19">
        <v>200</v>
      </c>
      <c r="F363" s="16">
        <f>SUM('8'!G270)</f>
        <v>276</v>
      </c>
      <c r="G363" s="16">
        <f>SUM('8'!H270)</f>
        <v>113</v>
      </c>
      <c r="H363" s="16">
        <f>SUM('8'!I270)</f>
        <v>43</v>
      </c>
    </row>
    <row r="364" spans="1:8" s="10" customFormat="1" ht="56.25">
      <c r="A364" s="36" t="s">
        <v>63</v>
      </c>
      <c r="B364" s="18" t="s">
        <v>72</v>
      </c>
      <c r="C364" s="18" t="s">
        <v>123</v>
      </c>
      <c r="D364" s="19" t="s">
        <v>627</v>
      </c>
      <c r="E364" s="19">
        <v>800</v>
      </c>
      <c r="F364" s="16">
        <f>SUM('8'!G271)</f>
        <v>30</v>
      </c>
      <c r="G364" s="16">
        <f>SUM('8'!H271)</f>
        <v>16</v>
      </c>
      <c r="H364" s="16">
        <f>SUM('8'!I271)</f>
        <v>15</v>
      </c>
    </row>
    <row r="365" spans="1:8" s="10" customFormat="1" ht="18.75">
      <c r="A365" s="49" t="s">
        <v>214</v>
      </c>
      <c r="B365" s="68">
        <v>10</v>
      </c>
      <c r="C365" s="69"/>
      <c r="D365" s="69"/>
      <c r="E365" s="68"/>
      <c r="F365" s="15">
        <f>SUM(F371+F366+F386)</f>
        <v>30838.3</v>
      </c>
      <c r="G365" s="15">
        <f t="shared" ref="G365:H365" si="151">SUM(G371+G366+G386)</f>
        <v>34101.5</v>
      </c>
      <c r="H365" s="15">
        <f t="shared" si="151"/>
        <v>35129.9</v>
      </c>
    </row>
    <row r="366" spans="1:8" s="10" customFormat="1" ht="18.75">
      <c r="A366" s="51" t="s">
        <v>216</v>
      </c>
      <c r="B366" s="19">
        <v>10</v>
      </c>
      <c r="C366" s="18" t="s">
        <v>9</v>
      </c>
      <c r="D366" s="18"/>
      <c r="E366" s="19"/>
      <c r="F366" s="16">
        <f>SUM(F367)</f>
        <v>4127</v>
      </c>
      <c r="G366" s="16">
        <f t="shared" ref="G366:H366" si="152">SUM(G367)</f>
        <v>4346</v>
      </c>
      <c r="H366" s="16">
        <f t="shared" si="152"/>
        <v>4574</v>
      </c>
    </row>
    <row r="367" spans="1:8" s="10" customFormat="1" ht="56.25">
      <c r="A367" s="4" t="s">
        <v>159</v>
      </c>
      <c r="B367" s="18" t="s">
        <v>215</v>
      </c>
      <c r="C367" s="18" t="s">
        <v>9</v>
      </c>
      <c r="D367" s="19" t="s">
        <v>132</v>
      </c>
      <c r="E367" s="19"/>
      <c r="F367" s="16">
        <f>SUM(F368)</f>
        <v>4127</v>
      </c>
      <c r="G367" s="16">
        <f t="shared" ref="G367:H368" si="153">SUM(G368)</f>
        <v>4346</v>
      </c>
      <c r="H367" s="16">
        <f t="shared" si="153"/>
        <v>4574</v>
      </c>
    </row>
    <row r="368" spans="1:8" s="10" customFormat="1" ht="37.5">
      <c r="A368" s="4" t="s">
        <v>218</v>
      </c>
      <c r="B368" s="18" t="s">
        <v>215</v>
      </c>
      <c r="C368" s="18" t="s">
        <v>9</v>
      </c>
      <c r="D368" s="19" t="s">
        <v>219</v>
      </c>
      <c r="E368" s="19"/>
      <c r="F368" s="16">
        <f>SUM(F369)</f>
        <v>4127</v>
      </c>
      <c r="G368" s="16">
        <f t="shared" si="153"/>
        <v>4346</v>
      </c>
      <c r="H368" s="16">
        <f t="shared" si="153"/>
        <v>4574</v>
      </c>
    </row>
    <row r="369" spans="1:8" s="10" customFormat="1" ht="37.5">
      <c r="A369" s="4" t="s">
        <v>222</v>
      </c>
      <c r="B369" s="18" t="s">
        <v>215</v>
      </c>
      <c r="C369" s="18" t="s">
        <v>9</v>
      </c>
      <c r="D369" s="19" t="s">
        <v>221</v>
      </c>
      <c r="E369" s="19"/>
      <c r="F369" s="16">
        <f>SUM(F370)</f>
        <v>4127</v>
      </c>
      <c r="G369" s="16">
        <f t="shared" ref="G369:H369" si="154">SUM(G370)</f>
        <v>4346</v>
      </c>
      <c r="H369" s="16">
        <f t="shared" si="154"/>
        <v>4574</v>
      </c>
    </row>
    <row r="370" spans="1:8" s="10" customFormat="1" ht="93.75">
      <c r="A370" s="14" t="s">
        <v>223</v>
      </c>
      <c r="B370" s="18" t="s">
        <v>215</v>
      </c>
      <c r="C370" s="18" t="s">
        <v>9</v>
      </c>
      <c r="D370" s="19" t="s">
        <v>224</v>
      </c>
      <c r="E370" s="19">
        <v>300</v>
      </c>
      <c r="F370" s="16">
        <f>SUM('8'!G177)</f>
        <v>4127</v>
      </c>
      <c r="G370" s="16">
        <f>SUM('8'!H177)</f>
        <v>4346</v>
      </c>
      <c r="H370" s="16">
        <f>SUM('8'!I177)</f>
        <v>4574</v>
      </c>
    </row>
    <row r="371" spans="1:8" s="10" customFormat="1" ht="18.75">
      <c r="A371" s="52" t="s">
        <v>217</v>
      </c>
      <c r="B371" s="18" t="s">
        <v>215</v>
      </c>
      <c r="C371" s="18" t="s">
        <v>51</v>
      </c>
      <c r="D371" s="19"/>
      <c r="E371" s="19"/>
      <c r="F371" s="16">
        <f>SUM(F380+F376+F372)</f>
        <v>4159.5</v>
      </c>
      <c r="G371" s="16">
        <f>SUM(G380+G376+G372)</f>
        <v>5553.5</v>
      </c>
      <c r="H371" s="16">
        <f>SUM(H380+H376+H372)</f>
        <v>5582.9</v>
      </c>
    </row>
    <row r="372" spans="1:8" s="10" customFormat="1" ht="75">
      <c r="A372" s="4" t="s">
        <v>515</v>
      </c>
      <c r="B372" s="18" t="s">
        <v>215</v>
      </c>
      <c r="C372" s="18" t="s">
        <v>51</v>
      </c>
      <c r="D372" s="19" t="s">
        <v>275</v>
      </c>
      <c r="E372" s="19"/>
      <c r="F372" s="16">
        <f>SUM(F373)</f>
        <v>3433.5</v>
      </c>
      <c r="G372" s="16">
        <f t="shared" ref="G372:H372" si="155">SUM(G373)</f>
        <v>4827.5</v>
      </c>
      <c r="H372" s="16">
        <f t="shared" si="155"/>
        <v>4856.8999999999996</v>
      </c>
    </row>
    <row r="373" spans="1:8" s="10" customFormat="1" ht="18.75">
      <c r="A373" s="4" t="s">
        <v>279</v>
      </c>
      <c r="B373" s="18" t="s">
        <v>215</v>
      </c>
      <c r="C373" s="18" t="s">
        <v>51</v>
      </c>
      <c r="D373" s="19" t="s">
        <v>276</v>
      </c>
      <c r="E373" s="19"/>
      <c r="F373" s="16">
        <f>SUM(F374)</f>
        <v>3433.5</v>
      </c>
      <c r="G373" s="16">
        <f t="shared" ref="G373:H373" si="156">SUM(G374)</f>
        <v>4827.5</v>
      </c>
      <c r="H373" s="16">
        <f t="shared" si="156"/>
        <v>4856.8999999999996</v>
      </c>
    </row>
    <row r="374" spans="1:8" s="10" customFormat="1" ht="56.25">
      <c r="A374" s="4" t="s">
        <v>280</v>
      </c>
      <c r="B374" s="18" t="s">
        <v>215</v>
      </c>
      <c r="C374" s="18" t="s">
        <v>51</v>
      </c>
      <c r="D374" s="19" t="s">
        <v>277</v>
      </c>
      <c r="E374" s="19"/>
      <c r="F374" s="16">
        <f>SUM(F375)</f>
        <v>3433.5</v>
      </c>
      <c r="G374" s="16">
        <f t="shared" ref="G374:H374" si="157">SUM(G375)</f>
        <v>4827.5</v>
      </c>
      <c r="H374" s="16">
        <f t="shared" si="157"/>
        <v>4856.8999999999996</v>
      </c>
    </row>
    <row r="375" spans="1:8" s="10" customFormat="1" ht="37.5">
      <c r="A375" s="4" t="s">
        <v>281</v>
      </c>
      <c r="B375" s="18" t="s">
        <v>215</v>
      </c>
      <c r="C375" s="18" t="s">
        <v>51</v>
      </c>
      <c r="D375" s="19" t="s">
        <v>278</v>
      </c>
      <c r="E375" s="19">
        <v>300</v>
      </c>
      <c r="F375" s="16">
        <f>SUM('8'!G182)</f>
        <v>3433.5</v>
      </c>
      <c r="G375" s="16">
        <f>SUM('8'!H182)</f>
        <v>4827.5</v>
      </c>
      <c r="H375" s="16">
        <f>SUM('8'!I182)</f>
        <v>4856.8999999999996</v>
      </c>
    </row>
    <row r="376" spans="1:8" s="10" customFormat="1" ht="56.25">
      <c r="A376" s="36" t="s">
        <v>162</v>
      </c>
      <c r="B376" s="18" t="s">
        <v>215</v>
      </c>
      <c r="C376" s="18" t="s">
        <v>51</v>
      </c>
      <c r="D376" s="19" t="s">
        <v>163</v>
      </c>
      <c r="E376" s="19"/>
      <c r="F376" s="16">
        <f>SUM(F377)</f>
        <v>100</v>
      </c>
      <c r="G376" s="16">
        <f t="shared" ref="G376:H376" si="158">SUM(G377)</f>
        <v>100</v>
      </c>
      <c r="H376" s="16">
        <f t="shared" si="158"/>
        <v>100</v>
      </c>
    </row>
    <row r="377" spans="1:8" s="10" customFormat="1" ht="37.5">
      <c r="A377" s="36" t="s">
        <v>256</v>
      </c>
      <c r="B377" s="18" t="s">
        <v>215</v>
      </c>
      <c r="C377" s="18" t="s">
        <v>51</v>
      </c>
      <c r="D377" s="19" t="s">
        <v>253</v>
      </c>
      <c r="E377" s="19"/>
      <c r="F377" s="16">
        <f>SUM(F378)</f>
        <v>100</v>
      </c>
      <c r="G377" s="16">
        <f t="shared" ref="G377:H377" si="159">SUM(G378)</f>
        <v>100</v>
      </c>
      <c r="H377" s="16">
        <f t="shared" si="159"/>
        <v>100</v>
      </c>
    </row>
    <row r="378" spans="1:8" s="10" customFormat="1" ht="56.25">
      <c r="A378" s="36" t="s">
        <v>257</v>
      </c>
      <c r="B378" s="18" t="s">
        <v>215</v>
      </c>
      <c r="C378" s="18" t="s">
        <v>51</v>
      </c>
      <c r="D378" s="19" t="s">
        <v>254</v>
      </c>
      <c r="E378" s="19"/>
      <c r="F378" s="16">
        <f>SUM(F379)</f>
        <v>100</v>
      </c>
      <c r="G378" s="16">
        <f t="shared" ref="G378:H378" si="160">SUM(G379)</f>
        <v>100</v>
      </c>
      <c r="H378" s="16">
        <f t="shared" si="160"/>
        <v>100</v>
      </c>
    </row>
    <row r="379" spans="1:8" s="10" customFormat="1" ht="75">
      <c r="A379" s="36" t="s">
        <v>258</v>
      </c>
      <c r="B379" s="18" t="s">
        <v>215</v>
      </c>
      <c r="C379" s="18" t="s">
        <v>51</v>
      </c>
      <c r="D379" s="19" t="s">
        <v>255</v>
      </c>
      <c r="E379" s="19">
        <v>300</v>
      </c>
      <c r="F379" s="16">
        <f>SUM('8'!G186)</f>
        <v>100</v>
      </c>
      <c r="G379" s="16">
        <f>SUM('8'!H186)</f>
        <v>100</v>
      </c>
      <c r="H379" s="16">
        <f>SUM('8'!I186)</f>
        <v>100</v>
      </c>
    </row>
    <row r="380" spans="1:8" s="10" customFormat="1" ht="56.25">
      <c r="A380" s="4" t="s">
        <v>159</v>
      </c>
      <c r="B380" s="18" t="s">
        <v>215</v>
      </c>
      <c r="C380" s="18" t="s">
        <v>51</v>
      </c>
      <c r="D380" s="19" t="s">
        <v>132</v>
      </c>
      <c r="E380" s="19"/>
      <c r="F380" s="16">
        <f>SUM(F381)</f>
        <v>626</v>
      </c>
      <c r="G380" s="16">
        <f t="shared" ref="G380:H380" si="161">SUM(G381)</f>
        <v>626</v>
      </c>
      <c r="H380" s="16">
        <f t="shared" si="161"/>
        <v>626</v>
      </c>
    </row>
    <row r="381" spans="1:8" s="10" customFormat="1" ht="37.5">
      <c r="A381" s="4" t="s">
        <v>218</v>
      </c>
      <c r="B381" s="18" t="s">
        <v>215</v>
      </c>
      <c r="C381" s="18" t="s">
        <v>51</v>
      </c>
      <c r="D381" s="19" t="s">
        <v>219</v>
      </c>
      <c r="E381" s="19"/>
      <c r="F381" s="16">
        <f>'8'!G188</f>
        <v>626</v>
      </c>
      <c r="G381" s="16">
        <f>'8'!H188</f>
        <v>626</v>
      </c>
      <c r="H381" s="16">
        <f>'8'!I188</f>
        <v>626</v>
      </c>
    </row>
    <row r="382" spans="1:8" s="10" customFormat="1" ht="56.25">
      <c r="A382" s="4" t="s">
        <v>564</v>
      </c>
      <c r="B382" s="18" t="s">
        <v>215</v>
      </c>
      <c r="C382" s="18" t="s">
        <v>51</v>
      </c>
      <c r="D382" s="19" t="s">
        <v>220</v>
      </c>
      <c r="E382" s="19"/>
      <c r="F382" s="16">
        <f>SUM(F383)</f>
        <v>626</v>
      </c>
      <c r="G382" s="16">
        <f t="shared" ref="G382:H382" si="162">SUM(G383)</f>
        <v>626</v>
      </c>
      <c r="H382" s="16">
        <f t="shared" si="162"/>
        <v>626</v>
      </c>
    </row>
    <row r="383" spans="1:8" s="10" customFormat="1" ht="75">
      <c r="A383" s="36" t="s">
        <v>227</v>
      </c>
      <c r="B383" s="18" t="s">
        <v>215</v>
      </c>
      <c r="C383" s="18" t="s">
        <v>51</v>
      </c>
      <c r="D383" s="19" t="s">
        <v>226</v>
      </c>
      <c r="E383" s="19">
        <v>600</v>
      </c>
      <c r="F383" s="16">
        <f>SUM('8'!G190)</f>
        <v>626</v>
      </c>
      <c r="G383" s="16">
        <f>SUM('8'!H190)</f>
        <v>626</v>
      </c>
      <c r="H383" s="16">
        <f>SUM('8'!I190)</f>
        <v>626</v>
      </c>
    </row>
    <row r="384" spans="1:8" s="10" customFormat="1" ht="37.5">
      <c r="A384" s="4" t="s">
        <v>222</v>
      </c>
      <c r="B384" s="18" t="s">
        <v>215</v>
      </c>
      <c r="C384" s="18" t="s">
        <v>51</v>
      </c>
      <c r="D384" s="19" t="s">
        <v>221</v>
      </c>
      <c r="E384" s="19"/>
      <c r="F384" s="16">
        <f>'8'!G191</f>
        <v>0</v>
      </c>
      <c r="G384" s="16">
        <f>'8'!H191</f>
        <v>0</v>
      </c>
      <c r="H384" s="16">
        <f>'8'!I191</f>
        <v>0</v>
      </c>
    </row>
    <row r="385" spans="1:8" s="10" customFormat="1" ht="56.25">
      <c r="A385" s="4" t="s">
        <v>576</v>
      </c>
      <c r="B385" s="18" t="s">
        <v>215</v>
      </c>
      <c r="C385" s="18" t="s">
        <v>51</v>
      </c>
      <c r="D385" s="19" t="s">
        <v>575</v>
      </c>
      <c r="E385" s="19">
        <v>300</v>
      </c>
      <c r="F385" s="16">
        <f>'8'!G192</f>
        <v>0</v>
      </c>
      <c r="G385" s="16">
        <f>'8'!H192</f>
        <v>0</v>
      </c>
      <c r="H385" s="16">
        <f>'8'!I192</f>
        <v>0</v>
      </c>
    </row>
    <row r="386" spans="1:8" s="10" customFormat="1" ht="18.75">
      <c r="A386" s="4" t="s">
        <v>373</v>
      </c>
      <c r="B386" s="18" t="s">
        <v>215</v>
      </c>
      <c r="C386" s="18" t="s">
        <v>123</v>
      </c>
      <c r="D386" s="19"/>
      <c r="E386" s="19"/>
      <c r="F386" s="16">
        <f>F387</f>
        <v>22551.8</v>
      </c>
      <c r="G386" s="16">
        <f t="shared" ref="G386:H387" si="163">G387</f>
        <v>24202</v>
      </c>
      <c r="H386" s="16">
        <f t="shared" si="163"/>
        <v>24973</v>
      </c>
    </row>
    <row r="387" spans="1:8" s="10" customFormat="1" ht="37.5">
      <c r="A387" s="4" t="s">
        <v>317</v>
      </c>
      <c r="B387" s="18" t="s">
        <v>215</v>
      </c>
      <c r="C387" s="18" t="s">
        <v>123</v>
      </c>
      <c r="D387" s="19" t="s">
        <v>318</v>
      </c>
      <c r="E387" s="19"/>
      <c r="F387" s="16">
        <f>F388</f>
        <v>22551.8</v>
      </c>
      <c r="G387" s="16">
        <f t="shared" si="163"/>
        <v>24202</v>
      </c>
      <c r="H387" s="16">
        <f t="shared" si="163"/>
        <v>24973</v>
      </c>
    </row>
    <row r="388" spans="1:8" s="10" customFormat="1" ht="37.5">
      <c r="A388" s="4" t="s">
        <v>323</v>
      </c>
      <c r="B388" s="18" t="s">
        <v>215</v>
      </c>
      <c r="C388" s="18" t="s">
        <v>123</v>
      </c>
      <c r="D388" s="19" t="s">
        <v>319</v>
      </c>
      <c r="E388" s="19"/>
      <c r="F388" s="16">
        <f>F389+F391+F393+F395+F397</f>
        <v>22551.8</v>
      </c>
      <c r="G388" s="16">
        <f t="shared" ref="G388:H388" si="164">G389+G391+G393+G395+G397</f>
        <v>24202</v>
      </c>
      <c r="H388" s="16">
        <f t="shared" si="164"/>
        <v>24973</v>
      </c>
    </row>
    <row r="389" spans="1:8" s="10" customFormat="1" ht="75">
      <c r="A389" s="4" t="s">
        <v>382</v>
      </c>
      <c r="B389" s="18" t="s">
        <v>215</v>
      </c>
      <c r="C389" s="18" t="s">
        <v>123</v>
      </c>
      <c r="D389" s="19" t="s">
        <v>374</v>
      </c>
      <c r="E389" s="19"/>
      <c r="F389" s="16">
        <f>F390</f>
        <v>292.89999999999998</v>
      </c>
      <c r="G389" s="16">
        <f t="shared" ref="G389:H389" si="165">G390</f>
        <v>155.80000000000001</v>
      </c>
      <c r="H389" s="16">
        <f t="shared" si="165"/>
        <v>304.60000000000002</v>
      </c>
    </row>
    <row r="390" spans="1:8" s="10" customFormat="1" ht="75">
      <c r="A390" s="4" t="s">
        <v>391</v>
      </c>
      <c r="B390" s="18" t="s">
        <v>215</v>
      </c>
      <c r="C390" s="18" t="s">
        <v>123</v>
      </c>
      <c r="D390" s="19" t="s">
        <v>378</v>
      </c>
      <c r="E390" s="19">
        <v>300</v>
      </c>
      <c r="F390" s="16">
        <f>SUM('8'!G398)</f>
        <v>292.89999999999998</v>
      </c>
      <c r="G390" s="16">
        <f>SUM('8'!H398)</f>
        <v>155.80000000000001</v>
      </c>
      <c r="H390" s="16">
        <f>SUM('8'!I398)</f>
        <v>304.60000000000002</v>
      </c>
    </row>
    <row r="391" spans="1:8" s="10" customFormat="1" ht="56.25">
      <c r="A391" s="8" t="s">
        <v>383</v>
      </c>
      <c r="B391" s="18" t="s">
        <v>215</v>
      </c>
      <c r="C391" s="18" t="s">
        <v>123</v>
      </c>
      <c r="D391" s="19" t="s">
        <v>375</v>
      </c>
      <c r="E391" s="19"/>
      <c r="F391" s="16">
        <f>F392</f>
        <v>6624.9</v>
      </c>
      <c r="G391" s="16">
        <f t="shared" ref="G391:H391" si="166">G392</f>
        <v>7293.8</v>
      </c>
      <c r="H391" s="16">
        <f t="shared" si="166"/>
        <v>7252</v>
      </c>
    </row>
    <row r="392" spans="1:8" s="10" customFormat="1" ht="56.25">
      <c r="A392" s="32" t="s">
        <v>390</v>
      </c>
      <c r="B392" s="18" t="s">
        <v>215</v>
      </c>
      <c r="C392" s="18" t="s">
        <v>123</v>
      </c>
      <c r="D392" s="19" t="s">
        <v>379</v>
      </c>
      <c r="E392" s="19">
        <v>300</v>
      </c>
      <c r="F392" s="16">
        <f>SUM('8'!G400)</f>
        <v>6624.9</v>
      </c>
      <c r="G392" s="16">
        <f>SUM('8'!H400)</f>
        <v>7293.8</v>
      </c>
      <c r="H392" s="16">
        <f>SUM('8'!I400)</f>
        <v>7252</v>
      </c>
    </row>
    <row r="393" spans="1:8" s="10" customFormat="1" ht="56.25">
      <c r="A393" s="8" t="s">
        <v>384</v>
      </c>
      <c r="B393" s="18" t="s">
        <v>215</v>
      </c>
      <c r="C393" s="18" t="s">
        <v>123</v>
      </c>
      <c r="D393" s="19" t="s">
        <v>376</v>
      </c>
      <c r="E393" s="19"/>
      <c r="F393" s="16">
        <f>F394</f>
        <v>7393.1</v>
      </c>
      <c r="G393" s="16">
        <f t="shared" ref="G393:H393" si="167">G394</f>
        <v>7688.8</v>
      </c>
      <c r="H393" s="16">
        <f t="shared" si="167"/>
        <v>7996.4</v>
      </c>
    </row>
    <row r="394" spans="1:8" s="10" customFormat="1" ht="56.25">
      <c r="A394" s="32" t="s">
        <v>389</v>
      </c>
      <c r="B394" s="18" t="s">
        <v>215</v>
      </c>
      <c r="C394" s="18" t="s">
        <v>123</v>
      </c>
      <c r="D394" s="19" t="s">
        <v>380</v>
      </c>
      <c r="E394" s="19">
        <v>300</v>
      </c>
      <c r="F394" s="16">
        <f>SUM('8'!G402)</f>
        <v>7393.1</v>
      </c>
      <c r="G394" s="16">
        <f>SUM('8'!H402)</f>
        <v>7688.8</v>
      </c>
      <c r="H394" s="16">
        <f>SUM('8'!I402)</f>
        <v>7996.4</v>
      </c>
    </row>
    <row r="395" spans="1:8" s="10" customFormat="1" ht="75">
      <c r="A395" s="8" t="s">
        <v>385</v>
      </c>
      <c r="B395" s="18" t="s">
        <v>215</v>
      </c>
      <c r="C395" s="18" t="s">
        <v>123</v>
      </c>
      <c r="D395" s="19" t="s">
        <v>377</v>
      </c>
      <c r="E395" s="19"/>
      <c r="F395" s="16">
        <f>F396</f>
        <v>8088.9</v>
      </c>
      <c r="G395" s="16">
        <f t="shared" ref="G395:H395" si="168">G396</f>
        <v>8911.6</v>
      </c>
      <c r="H395" s="16">
        <f t="shared" si="168"/>
        <v>9268</v>
      </c>
    </row>
    <row r="396" spans="1:8" s="10" customFormat="1" ht="112.5">
      <c r="A396" s="4" t="s">
        <v>388</v>
      </c>
      <c r="B396" s="18" t="s">
        <v>215</v>
      </c>
      <c r="C396" s="18" t="s">
        <v>123</v>
      </c>
      <c r="D396" s="19" t="s">
        <v>381</v>
      </c>
      <c r="E396" s="19">
        <v>100</v>
      </c>
      <c r="F396" s="16">
        <f>SUM('8'!G404)</f>
        <v>8088.9</v>
      </c>
      <c r="G396" s="16">
        <f>SUM('8'!H404)</f>
        <v>8911.6</v>
      </c>
      <c r="H396" s="16">
        <f>SUM('8'!I404)</f>
        <v>9268</v>
      </c>
    </row>
    <row r="397" spans="1:8" s="10" customFormat="1" ht="37.5">
      <c r="A397" s="8" t="s">
        <v>526</v>
      </c>
      <c r="B397" s="18" t="s">
        <v>215</v>
      </c>
      <c r="C397" s="18" t="s">
        <v>123</v>
      </c>
      <c r="D397" s="19" t="s">
        <v>392</v>
      </c>
      <c r="E397" s="19"/>
      <c r="F397" s="16">
        <f>F398</f>
        <v>152</v>
      </c>
      <c r="G397" s="16">
        <f t="shared" ref="G397:H397" si="169">G398</f>
        <v>152</v>
      </c>
      <c r="H397" s="16">
        <f t="shared" si="169"/>
        <v>152</v>
      </c>
    </row>
    <row r="398" spans="1:8" s="10" customFormat="1" ht="75">
      <c r="A398" s="32" t="s">
        <v>386</v>
      </c>
      <c r="B398" s="18" t="s">
        <v>215</v>
      </c>
      <c r="C398" s="18" t="s">
        <v>123</v>
      </c>
      <c r="D398" s="19" t="s">
        <v>387</v>
      </c>
      <c r="E398" s="19">
        <v>300</v>
      </c>
      <c r="F398" s="16">
        <f>SUM('8'!G406)</f>
        <v>152</v>
      </c>
      <c r="G398" s="16">
        <f>SUM('8'!H406)</f>
        <v>152</v>
      </c>
      <c r="H398" s="16">
        <f>SUM('8'!I406)</f>
        <v>152</v>
      </c>
    </row>
    <row r="399" spans="1:8" s="10" customFormat="1" ht="18.75">
      <c r="A399" s="47" t="s">
        <v>466</v>
      </c>
      <c r="B399" s="69" t="s">
        <v>19</v>
      </c>
      <c r="C399" s="69"/>
      <c r="D399" s="68"/>
      <c r="E399" s="68"/>
      <c r="F399" s="15">
        <f>F400</f>
        <v>77703.3</v>
      </c>
      <c r="G399" s="15">
        <f t="shared" ref="G399:H399" si="170">G400</f>
        <v>9282</v>
      </c>
      <c r="H399" s="15">
        <f t="shared" si="170"/>
        <v>9572</v>
      </c>
    </row>
    <row r="400" spans="1:8" s="10" customFormat="1" ht="18.75">
      <c r="A400" s="32" t="s">
        <v>467</v>
      </c>
      <c r="B400" s="18" t="s">
        <v>19</v>
      </c>
      <c r="C400" s="18" t="s">
        <v>179</v>
      </c>
      <c r="D400" s="19"/>
      <c r="E400" s="19"/>
      <c r="F400" s="16">
        <f>F407+F415+F401</f>
        <v>77703.3</v>
      </c>
      <c r="G400" s="16">
        <f>G407+G415+G401</f>
        <v>9282</v>
      </c>
      <c r="H400" s="16">
        <f>H407+H415+H401</f>
        <v>9572</v>
      </c>
    </row>
    <row r="401" spans="1:8" s="10" customFormat="1" ht="75">
      <c r="A401" s="4" t="s">
        <v>515</v>
      </c>
      <c r="B401" s="18" t="s">
        <v>19</v>
      </c>
      <c r="C401" s="18" t="s">
        <v>179</v>
      </c>
      <c r="D401" s="19" t="s">
        <v>275</v>
      </c>
      <c r="E401" s="19"/>
      <c r="F401" s="16">
        <f>F402</f>
        <v>68803.8</v>
      </c>
      <c r="G401" s="16">
        <f t="shared" ref="G401:H401" si="171">G402</f>
        <v>2</v>
      </c>
      <c r="H401" s="16">
        <f t="shared" si="171"/>
        <v>2</v>
      </c>
    </row>
    <row r="402" spans="1:8" s="10" customFormat="1" ht="75">
      <c r="A402" s="4" t="s">
        <v>308</v>
      </c>
      <c r="B402" s="18" t="s">
        <v>19</v>
      </c>
      <c r="C402" s="18" t="s">
        <v>179</v>
      </c>
      <c r="D402" s="19" t="s">
        <v>305</v>
      </c>
      <c r="E402" s="19"/>
      <c r="F402" s="16">
        <f>F403</f>
        <v>68803.8</v>
      </c>
      <c r="G402" s="16">
        <f t="shared" ref="G402:H402" si="172">G403</f>
        <v>2</v>
      </c>
      <c r="H402" s="16">
        <f t="shared" si="172"/>
        <v>2</v>
      </c>
    </row>
    <row r="403" spans="1:8" s="10" customFormat="1" ht="18.75">
      <c r="A403" s="4" t="s">
        <v>313</v>
      </c>
      <c r="B403" s="18" t="s">
        <v>19</v>
      </c>
      <c r="C403" s="18" t="s">
        <v>179</v>
      </c>
      <c r="D403" s="19" t="s">
        <v>311</v>
      </c>
      <c r="E403" s="19"/>
      <c r="F403" s="16">
        <f>F404+F405+F406</f>
        <v>68803.8</v>
      </c>
      <c r="G403" s="16">
        <f>G404+G405+G406</f>
        <v>2</v>
      </c>
      <c r="H403" s="16">
        <f t="shared" ref="H403" si="173">H404+H405+H406</f>
        <v>2</v>
      </c>
    </row>
    <row r="404" spans="1:8" s="10" customFormat="1" ht="75">
      <c r="A404" s="59" t="s">
        <v>549</v>
      </c>
      <c r="B404" s="18" t="s">
        <v>19</v>
      </c>
      <c r="C404" s="18" t="s">
        <v>179</v>
      </c>
      <c r="D404" s="19" t="s">
        <v>548</v>
      </c>
      <c r="E404" s="19">
        <v>400</v>
      </c>
      <c r="F404" s="16">
        <f>'8'!G198</f>
        <v>68748.800000000003</v>
      </c>
      <c r="G404" s="16">
        <f>'8'!H198</f>
        <v>1</v>
      </c>
      <c r="H404" s="16">
        <f>'8'!I198</f>
        <v>1</v>
      </c>
    </row>
    <row r="405" spans="1:8" s="10" customFormat="1" ht="75">
      <c r="A405" s="4" t="s">
        <v>590</v>
      </c>
      <c r="B405" s="18" t="s">
        <v>19</v>
      </c>
      <c r="C405" s="18" t="s">
        <v>179</v>
      </c>
      <c r="D405" s="19" t="s">
        <v>312</v>
      </c>
      <c r="E405" s="19">
        <v>400</v>
      </c>
      <c r="F405" s="16">
        <f>'8'!G199</f>
        <v>55</v>
      </c>
      <c r="G405" s="16">
        <f>'8'!H199</f>
        <v>1</v>
      </c>
      <c r="H405" s="16">
        <f>'8'!I199</f>
        <v>1</v>
      </c>
    </row>
    <row r="406" spans="1:8" s="10" customFormat="1" ht="75">
      <c r="A406" s="32" t="s">
        <v>590</v>
      </c>
      <c r="B406" s="18" t="s">
        <v>19</v>
      </c>
      <c r="C406" s="18" t="s">
        <v>179</v>
      </c>
      <c r="D406" s="19" t="s">
        <v>312</v>
      </c>
      <c r="E406" s="19">
        <v>400</v>
      </c>
      <c r="F406" s="16">
        <f>'8'!G412</f>
        <v>0</v>
      </c>
      <c r="G406" s="16">
        <f>'8'!H412</f>
        <v>0</v>
      </c>
      <c r="H406" s="16">
        <f>'8'!I412</f>
        <v>0</v>
      </c>
    </row>
    <row r="407" spans="1:8" s="10" customFormat="1" ht="56.25">
      <c r="A407" s="4" t="s">
        <v>468</v>
      </c>
      <c r="B407" s="18" t="s">
        <v>19</v>
      </c>
      <c r="C407" s="18" t="s">
        <v>179</v>
      </c>
      <c r="D407" s="19" t="s">
        <v>465</v>
      </c>
      <c r="E407" s="19"/>
      <c r="F407" s="16">
        <f>F408+F410+F412</f>
        <v>8868.5</v>
      </c>
      <c r="G407" s="16">
        <f t="shared" ref="G407:H407" si="174">G408+G410+G412</f>
        <v>9248.5</v>
      </c>
      <c r="H407" s="16">
        <f t="shared" si="174"/>
        <v>9538.5</v>
      </c>
    </row>
    <row r="408" spans="1:8" s="10" customFormat="1" ht="56.25">
      <c r="A408" s="36" t="s">
        <v>469</v>
      </c>
      <c r="B408" s="18" t="s">
        <v>19</v>
      </c>
      <c r="C408" s="18" t="s">
        <v>179</v>
      </c>
      <c r="D408" s="19" t="s">
        <v>470</v>
      </c>
      <c r="E408" s="19"/>
      <c r="F408" s="16">
        <f>F409</f>
        <v>447.6</v>
      </c>
      <c r="G408" s="16">
        <f t="shared" ref="G408:H408" si="175">G409</f>
        <v>447.6</v>
      </c>
      <c r="H408" s="16">
        <f t="shared" si="175"/>
        <v>447.6</v>
      </c>
    </row>
    <row r="409" spans="1:8" s="10" customFormat="1" ht="56.25">
      <c r="A409" s="4" t="s">
        <v>477</v>
      </c>
      <c r="B409" s="18" t="s">
        <v>19</v>
      </c>
      <c r="C409" s="18" t="s">
        <v>179</v>
      </c>
      <c r="D409" s="19" t="s">
        <v>476</v>
      </c>
      <c r="E409" s="19">
        <v>200</v>
      </c>
      <c r="F409" s="16">
        <f>SUM('8'!G415)</f>
        <v>447.6</v>
      </c>
      <c r="G409" s="16">
        <f>SUM('8'!H415)</f>
        <v>447.6</v>
      </c>
      <c r="H409" s="16">
        <f>SUM('8'!I415)</f>
        <v>447.6</v>
      </c>
    </row>
    <row r="410" spans="1:8" s="10" customFormat="1" ht="37.5">
      <c r="A410" s="36" t="s">
        <v>472</v>
      </c>
      <c r="B410" s="18" t="s">
        <v>19</v>
      </c>
      <c r="C410" s="18" t="s">
        <v>179</v>
      </c>
      <c r="D410" s="19" t="s">
        <v>471</v>
      </c>
      <c r="E410" s="19"/>
      <c r="F410" s="16">
        <f>F411</f>
        <v>657.5</v>
      </c>
      <c r="G410" s="16">
        <f t="shared" ref="G410:H410" si="176">G411</f>
        <v>657.5</v>
      </c>
      <c r="H410" s="16">
        <f t="shared" si="176"/>
        <v>657.5</v>
      </c>
    </row>
    <row r="411" spans="1:8" s="10" customFormat="1" ht="56.25">
      <c r="A411" s="4" t="s">
        <v>477</v>
      </c>
      <c r="B411" s="18" t="s">
        <v>19</v>
      </c>
      <c r="C411" s="18" t="s">
        <v>179</v>
      </c>
      <c r="D411" s="19" t="s">
        <v>478</v>
      </c>
      <c r="E411" s="19">
        <v>200</v>
      </c>
      <c r="F411" s="16">
        <f>SUM('8'!G417)</f>
        <v>657.5</v>
      </c>
      <c r="G411" s="16">
        <f>SUM('8'!H417)</f>
        <v>657.5</v>
      </c>
      <c r="H411" s="16">
        <f>SUM('8'!I417)</f>
        <v>657.5</v>
      </c>
    </row>
    <row r="412" spans="1:8" s="10" customFormat="1" ht="37.5">
      <c r="A412" s="32" t="s">
        <v>473</v>
      </c>
      <c r="B412" s="18" t="s">
        <v>19</v>
      </c>
      <c r="C412" s="18" t="s">
        <v>179</v>
      </c>
      <c r="D412" s="19" t="s">
        <v>474</v>
      </c>
      <c r="E412" s="19"/>
      <c r="F412" s="16">
        <f>F413+F414</f>
        <v>7763.4</v>
      </c>
      <c r="G412" s="16">
        <f t="shared" ref="G412:H412" si="177">G413+G414</f>
        <v>8143.4</v>
      </c>
      <c r="H412" s="16">
        <f t="shared" si="177"/>
        <v>8433.4</v>
      </c>
    </row>
    <row r="413" spans="1:8" s="10" customFormat="1" ht="56.25">
      <c r="A413" s="32" t="s">
        <v>446</v>
      </c>
      <c r="B413" s="18" t="s">
        <v>19</v>
      </c>
      <c r="C413" s="18" t="s">
        <v>179</v>
      </c>
      <c r="D413" s="19" t="s">
        <v>475</v>
      </c>
      <c r="E413" s="19">
        <v>600</v>
      </c>
      <c r="F413" s="16">
        <f>SUM('8'!G419)</f>
        <v>7383.4</v>
      </c>
      <c r="G413" s="16">
        <f>SUM('8'!H419)</f>
        <v>7383.4</v>
      </c>
      <c r="H413" s="16">
        <f>SUM('8'!I419)</f>
        <v>7483.4</v>
      </c>
    </row>
    <row r="414" spans="1:8" s="10" customFormat="1" ht="75">
      <c r="A414" s="32" t="s">
        <v>651</v>
      </c>
      <c r="B414" s="18" t="s">
        <v>19</v>
      </c>
      <c r="C414" s="18" t="s">
        <v>179</v>
      </c>
      <c r="D414" s="19" t="s">
        <v>645</v>
      </c>
      <c r="E414" s="19"/>
      <c r="F414" s="16">
        <f>'8'!G420</f>
        <v>380</v>
      </c>
      <c r="G414" s="16">
        <f>'8'!H420</f>
        <v>760</v>
      </c>
      <c r="H414" s="16">
        <f>'8'!I420</f>
        <v>950</v>
      </c>
    </row>
    <row r="415" spans="1:8" s="10" customFormat="1" ht="75">
      <c r="A415" s="36" t="s">
        <v>485</v>
      </c>
      <c r="B415" s="18" t="s">
        <v>19</v>
      </c>
      <c r="C415" s="18" t="s">
        <v>179</v>
      </c>
      <c r="D415" s="19" t="s">
        <v>479</v>
      </c>
      <c r="E415" s="19"/>
      <c r="F415" s="16">
        <f>F416</f>
        <v>31</v>
      </c>
      <c r="G415" s="16">
        <f t="shared" ref="G415:H415" si="178">G416</f>
        <v>31.5</v>
      </c>
      <c r="H415" s="16">
        <f t="shared" si="178"/>
        <v>31.5</v>
      </c>
    </row>
    <row r="416" spans="1:8" s="10" customFormat="1" ht="56.25">
      <c r="A416" s="4" t="s">
        <v>486</v>
      </c>
      <c r="B416" s="18" t="s">
        <v>19</v>
      </c>
      <c r="C416" s="18" t="s">
        <v>179</v>
      </c>
      <c r="D416" s="19" t="s">
        <v>480</v>
      </c>
      <c r="E416" s="19"/>
      <c r="F416" s="16">
        <f>F417</f>
        <v>31</v>
      </c>
      <c r="G416" s="16">
        <f t="shared" ref="G416:H416" si="179">G417</f>
        <v>31.5</v>
      </c>
      <c r="H416" s="16">
        <f t="shared" si="179"/>
        <v>31.5</v>
      </c>
    </row>
    <row r="417" spans="1:8" s="10" customFormat="1" ht="75">
      <c r="A417" s="36" t="s">
        <v>566</v>
      </c>
      <c r="B417" s="18" t="s">
        <v>19</v>
      </c>
      <c r="C417" s="18" t="s">
        <v>179</v>
      </c>
      <c r="D417" s="19" t="s">
        <v>492</v>
      </c>
      <c r="E417" s="19"/>
      <c r="F417" s="16">
        <f>F418</f>
        <v>31</v>
      </c>
      <c r="G417" s="16">
        <f t="shared" ref="G417:H417" si="180">G418</f>
        <v>31.5</v>
      </c>
      <c r="H417" s="16">
        <f t="shared" si="180"/>
        <v>31.5</v>
      </c>
    </row>
    <row r="418" spans="1:8" s="10" customFormat="1" ht="56.25">
      <c r="A418" s="32" t="s">
        <v>477</v>
      </c>
      <c r="B418" s="18" t="s">
        <v>19</v>
      </c>
      <c r="C418" s="18" t="s">
        <v>179</v>
      </c>
      <c r="D418" s="19" t="s">
        <v>491</v>
      </c>
      <c r="E418" s="19">
        <v>200</v>
      </c>
      <c r="F418" s="16">
        <f>SUM('8'!G424)</f>
        <v>31</v>
      </c>
      <c r="G418" s="16">
        <f>SUM('8'!H424)</f>
        <v>31.5</v>
      </c>
      <c r="H418" s="16">
        <f>SUM('8'!I424)</f>
        <v>31.5</v>
      </c>
    </row>
    <row r="419" spans="1:8" s="10" customFormat="1" ht="56.25">
      <c r="A419" s="6" t="s">
        <v>25</v>
      </c>
      <c r="B419" s="69" t="s">
        <v>24</v>
      </c>
      <c r="C419" s="69"/>
      <c r="D419" s="43"/>
      <c r="E419" s="68"/>
      <c r="F419" s="15">
        <f>SUM(F420+F425)</f>
        <v>17471</v>
      </c>
      <c r="G419" s="15">
        <f t="shared" ref="G419:H419" si="181">SUM(G420+G425)</f>
        <v>15080</v>
      </c>
      <c r="H419" s="15">
        <f t="shared" si="181"/>
        <v>15910</v>
      </c>
    </row>
    <row r="420" spans="1:8" s="10" customFormat="1" ht="56.25">
      <c r="A420" s="4" t="s">
        <v>26</v>
      </c>
      <c r="B420" s="18" t="s">
        <v>24</v>
      </c>
      <c r="C420" s="18" t="s">
        <v>9</v>
      </c>
      <c r="D420" s="29"/>
      <c r="E420" s="19"/>
      <c r="F420" s="16">
        <f>SUM(F421)</f>
        <v>8375</v>
      </c>
      <c r="G420" s="16">
        <f t="shared" ref="G420:H421" si="182">SUM(G421)</f>
        <v>7274</v>
      </c>
      <c r="H420" s="16">
        <f t="shared" si="182"/>
        <v>7623</v>
      </c>
    </row>
    <row r="421" spans="1:8" s="10" customFormat="1" ht="75">
      <c r="A421" s="4" t="s">
        <v>27</v>
      </c>
      <c r="B421" s="18" t="s">
        <v>24</v>
      </c>
      <c r="C421" s="18" t="s">
        <v>9</v>
      </c>
      <c r="D421" s="29" t="s">
        <v>28</v>
      </c>
      <c r="E421" s="19"/>
      <c r="F421" s="16">
        <f>SUM(F422)</f>
        <v>8375</v>
      </c>
      <c r="G421" s="16">
        <f t="shared" si="182"/>
        <v>7274</v>
      </c>
      <c r="H421" s="16">
        <f t="shared" si="182"/>
        <v>7623</v>
      </c>
    </row>
    <row r="422" spans="1:8" s="10" customFormat="1" ht="37.5">
      <c r="A422" s="4" t="s">
        <v>29</v>
      </c>
      <c r="B422" s="18" t="s">
        <v>24</v>
      </c>
      <c r="C422" s="18" t="s">
        <v>9</v>
      </c>
      <c r="D422" s="29" t="s">
        <v>30</v>
      </c>
      <c r="E422" s="68"/>
      <c r="F422" s="16">
        <f>SUM(F423:F424)</f>
        <v>8375</v>
      </c>
      <c r="G422" s="16">
        <f t="shared" ref="G422:H422" si="183">SUM(G423:G424)</f>
        <v>7274</v>
      </c>
      <c r="H422" s="16">
        <f t="shared" si="183"/>
        <v>7623</v>
      </c>
    </row>
    <row r="423" spans="1:8" s="10" customFormat="1" ht="56.25">
      <c r="A423" s="4" t="s">
        <v>34</v>
      </c>
      <c r="B423" s="18" t="s">
        <v>24</v>
      </c>
      <c r="C423" s="18" t="s">
        <v>9</v>
      </c>
      <c r="D423" s="29" t="s">
        <v>31</v>
      </c>
      <c r="E423" s="19">
        <v>500</v>
      </c>
      <c r="F423" s="16">
        <f>SUM('8'!G453)</f>
        <v>4775</v>
      </c>
      <c r="G423" s="16">
        <f>SUM('8'!H453)</f>
        <v>4026</v>
      </c>
      <c r="H423" s="16">
        <f>SUM('8'!I453)</f>
        <v>4243</v>
      </c>
    </row>
    <row r="424" spans="1:8" s="10" customFormat="1" ht="56.25">
      <c r="A424" s="4" t="s">
        <v>35</v>
      </c>
      <c r="B424" s="18" t="s">
        <v>24</v>
      </c>
      <c r="C424" s="18" t="s">
        <v>9</v>
      </c>
      <c r="D424" s="29" t="s">
        <v>36</v>
      </c>
      <c r="E424" s="19">
        <v>500</v>
      </c>
      <c r="F424" s="16">
        <f>SUM('8'!G454)</f>
        <v>3600</v>
      </c>
      <c r="G424" s="16">
        <f>SUM('8'!H454)</f>
        <v>3248</v>
      </c>
      <c r="H424" s="16">
        <f>SUM('8'!I454)</f>
        <v>3380</v>
      </c>
    </row>
    <row r="425" spans="1:8" s="10" customFormat="1" ht="18.75">
      <c r="A425" s="4" t="s">
        <v>524</v>
      </c>
      <c r="B425" s="18" t="s">
        <v>24</v>
      </c>
      <c r="C425" s="18" t="s">
        <v>51</v>
      </c>
      <c r="D425" s="29"/>
      <c r="E425" s="19"/>
      <c r="F425" s="16">
        <f>F430+F426</f>
        <v>9096</v>
      </c>
      <c r="G425" s="16">
        <f t="shared" ref="G425:H425" si="184">G430</f>
        <v>7806</v>
      </c>
      <c r="H425" s="16">
        <f t="shared" si="184"/>
        <v>8287</v>
      </c>
    </row>
    <row r="426" spans="1:8" s="10" customFormat="1" ht="37.5">
      <c r="A426" s="4" t="s">
        <v>16</v>
      </c>
      <c r="B426" s="18" t="s">
        <v>24</v>
      </c>
      <c r="C426" s="18" t="s">
        <v>51</v>
      </c>
      <c r="D426" s="29" t="s">
        <v>15</v>
      </c>
      <c r="E426" s="19"/>
      <c r="F426" s="16">
        <f>F427</f>
        <v>0</v>
      </c>
      <c r="G426" s="16">
        <f>G427</f>
        <v>0</v>
      </c>
      <c r="H426" s="16">
        <f>H427</f>
        <v>0</v>
      </c>
    </row>
    <row r="427" spans="1:8" s="10" customFormat="1" ht="75">
      <c r="A427" s="4" t="s">
        <v>17</v>
      </c>
      <c r="B427" s="18" t="s">
        <v>24</v>
      </c>
      <c r="C427" s="18" t="s">
        <v>51</v>
      </c>
      <c r="D427" s="29" t="s">
        <v>18</v>
      </c>
      <c r="E427" s="19"/>
      <c r="F427" s="16">
        <f>F428+F429</f>
        <v>0</v>
      </c>
      <c r="G427" s="16">
        <f>G428+G429</f>
        <v>0</v>
      </c>
      <c r="H427" s="16">
        <f>H428+H429</f>
        <v>0</v>
      </c>
    </row>
    <row r="428" spans="1:8" s="10" customFormat="1" ht="131.25">
      <c r="A428" s="4" t="s">
        <v>592</v>
      </c>
      <c r="B428" s="18" t="s">
        <v>24</v>
      </c>
      <c r="C428" s="18" t="s">
        <v>51</v>
      </c>
      <c r="D428" s="29" t="s">
        <v>591</v>
      </c>
      <c r="E428" s="19">
        <v>500</v>
      </c>
      <c r="F428" s="16">
        <f>'8'!G458</f>
        <v>0</v>
      </c>
      <c r="G428" s="16">
        <f>'8'!H458</f>
        <v>0</v>
      </c>
      <c r="H428" s="16">
        <f>'8'!I458</f>
        <v>0</v>
      </c>
    </row>
    <row r="429" spans="1:8" s="10" customFormat="1" ht="56.25">
      <c r="A429" s="4" t="s">
        <v>593</v>
      </c>
      <c r="B429" s="18" t="s">
        <v>24</v>
      </c>
      <c r="C429" s="18" t="s">
        <v>51</v>
      </c>
      <c r="D429" s="29" t="s">
        <v>23</v>
      </c>
      <c r="E429" s="19">
        <v>500</v>
      </c>
      <c r="F429" s="16">
        <f>'8'!G459</f>
        <v>0</v>
      </c>
      <c r="G429" s="16">
        <f>'8'!H459</f>
        <v>0</v>
      </c>
      <c r="H429" s="16">
        <f>'8'!I459</f>
        <v>0</v>
      </c>
    </row>
    <row r="430" spans="1:8" s="10" customFormat="1" ht="37.5">
      <c r="A430" s="4" t="s">
        <v>37</v>
      </c>
      <c r="B430" s="18" t="s">
        <v>24</v>
      </c>
      <c r="C430" s="18" t="s">
        <v>51</v>
      </c>
      <c r="D430" s="29" t="s">
        <v>38</v>
      </c>
      <c r="E430" s="19"/>
      <c r="F430" s="16">
        <f t="shared" ref="F430:H430" si="185">SUM(F431)</f>
        <v>9096</v>
      </c>
      <c r="G430" s="16">
        <f t="shared" si="185"/>
        <v>7806</v>
      </c>
      <c r="H430" s="16">
        <f t="shared" si="185"/>
        <v>8287</v>
      </c>
    </row>
    <row r="431" spans="1:8" s="10" customFormat="1" ht="37.5">
      <c r="A431" s="4" t="s">
        <v>40</v>
      </c>
      <c r="B431" s="18" t="s">
        <v>24</v>
      </c>
      <c r="C431" s="18" t="s">
        <v>51</v>
      </c>
      <c r="D431" s="29" t="s">
        <v>39</v>
      </c>
      <c r="E431" s="19">
        <v>500</v>
      </c>
      <c r="F431" s="16">
        <f>SUM('8'!G461)</f>
        <v>9096</v>
      </c>
      <c r="G431" s="16">
        <f>SUM('8'!H461)</f>
        <v>7806</v>
      </c>
      <c r="H431" s="16">
        <f>SUM('8'!I461)</f>
        <v>8287</v>
      </c>
    </row>
    <row r="432" spans="1:8" s="10" customFormat="1">
      <c r="A432" s="84"/>
      <c r="F432" s="20"/>
    </row>
  </sheetData>
  <autoFilter ref="D1:D432"/>
  <mergeCells count="9">
    <mergeCell ref="A1:C6"/>
    <mergeCell ref="D1:H6"/>
    <mergeCell ref="A7:H7"/>
    <mergeCell ref="A8:A9"/>
    <mergeCell ref="B8:B9"/>
    <mergeCell ref="C8:C9"/>
    <mergeCell ref="D8:D9"/>
    <mergeCell ref="E8:E9"/>
    <mergeCell ref="F8:H8"/>
  </mergeCells>
  <pageMargins left="0.11811023622047245" right="0.11811023622047245" top="0.15748031496062992" bottom="7.874015748031496E-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0"/>
  <sheetViews>
    <sheetView topLeftCell="A230" workbookViewId="0">
      <selection activeCell="A258" sqref="A258:H284"/>
    </sheetView>
  </sheetViews>
  <sheetFormatPr defaultRowHeight="15"/>
  <cols>
    <col min="1" max="1" width="65" customWidth="1"/>
    <col min="2" max="2" width="19.28515625" style="2" customWidth="1"/>
    <col min="3" max="3" width="6.140625" style="2" customWidth="1"/>
    <col min="4" max="4" width="5" style="2" customWidth="1"/>
    <col min="5" max="5" width="5.28515625" style="2" customWidth="1"/>
    <col min="6" max="6" width="13.28515625" style="2" customWidth="1"/>
    <col min="7" max="7" width="12.42578125" style="2" customWidth="1"/>
    <col min="8" max="8" width="14" style="2" customWidth="1"/>
  </cols>
  <sheetData>
    <row r="1" spans="1:8" s="10" customFormat="1">
      <c r="A1" s="105"/>
      <c r="B1" s="105"/>
      <c r="C1" s="105"/>
      <c r="D1" s="91" t="s">
        <v>661</v>
      </c>
      <c r="E1" s="106"/>
      <c r="F1" s="106"/>
      <c r="G1" s="106"/>
      <c r="H1" s="106"/>
    </row>
    <row r="2" spans="1:8" s="10" customFormat="1">
      <c r="A2" s="105"/>
      <c r="B2" s="105"/>
      <c r="C2" s="105"/>
      <c r="D2" s="106"/>
      <c r="E2" s="106"/>
      <c r="F2" s="106"/>
      <c r="G2" s="106"/>
      <c r="H2" s="106"/>
    </row>
    <row r="3" spans="1:8" s="10" customFormat="1">
      <c r="A3" s="105"/>
      <c r="B3" s="105"/>
      <c r="C3" s="105"/>
      <c r="D3" s="106"/>
      <c r="E3" s="106"/>
      <c r="F3" s="106"/>
      <c r="G3" s="106"/>
      <c r="H3" s="106"/>
    </row>
    <row r="4" spans="1:8" s="10" customFormat="1">
      <c r="A4" s="105"/>
      <c r="B4" s="105"/>
      <c r="C4" s="105"/>
      <c r="D4" s="106"/>
      <c r="E4" s="106"/>
      <c r="F4" s="106"/>
      <c r="G4" s="106"/>
      <c r="H4" s="106"/>
    </row>
    <row r="5" spans="1:8" s="10" customFormat="1">
      <c r="A5" s="105"/>
      <c r="B5" s="105"/>
      <c r="C5" s="105"/>
      <c r="D5" s="106"/>
      <c r="E5" s="106"/>
      <c r="F5" s="106"/>
      <c r="G5" s="106"/>
      <c r="H5" s="106"/>
    </row>
    <row r="6" spans="1:8" s="10" customFormat="1" ht="45.75" customHeight="1">
      <c r="A6" s="105"/>
      <c r="B6" s="105"/>
      <c r="C6" s="105"/>
      <c r="D6" s="106"/>
      <c r="E6" s="106"/>
      <c r="F6" s="106"/>
      <c r="G6" s="106"/>
      <c r="H6" s="106"/>
    </row>
    <row r="7" spans="1:8" s="10" customFormat="1" ht="45" customHeight="1">
      <c r="A7" s="107" t="s">
        <v>664</v>
      </c>
      <c r="B7" s="107"/>
      <c r="C7" s="107"/>
      <c r="D7" s="107"/>
      <c r="E7" s="107"/>
      <c r="F7" s="107"/>
      <c r="G7" s="107"/>
      <c r="H7" s="107"/>
    </row>
    <row r="8" spans="1:8" s="10" customFormat="1" ht="18.75">
      <c r="A8" s="68" t="s">
        <v>0</v>
      </c>
      <c r="B8" s="23" t="s">
        <v>4</v>
      </c>
      <c r="C8" s="23" t="s">
        <v>5</v>
      </c>
      <c r="D8" s="23" t="s">
        <v>2</v>
      </c>
      <c r="E8" s="23" t="s">
        <v>3</v>
      </c>
      <c r="F8" s="90" t="s">
        <v>47</v>
      </c>
      <c r="G8" s="90" t="s">
        <v>48</v>
      </c>
      <c r="H8" s="90" t="s">
        <v>665</v>
      </c>
    </row>
    <row r="9" spans="1:8" s="10" customFormat="1" ht="18.75">
      <c r="A9" s="6" t="s">
        <v>137</v>
      </c>
      <c r="B9" s="23"/>
      <c r="C9" s="23"/>
      <c r="D9" s="23"/>
      <c r="E9" s="23"/>
      <c r="F9" s="15">
        <f>SUM(F154+F162+F235+F258+F285+F113+F10+F144+F227)</f>
        <v>618854.79999999993</v>
      </c>
      <c r="G9" s="15">
        <f>SUM(G154+G162+G235+G258+G285+G113+G10+G144+G227)</f>
        <v>567014.23</v>
      </c>
      <c r="H9" s="15">
        <f>SUM(H154+H162+H235+H258+H285+H113+H10+H144+H227)</f>
        <v>544316.80000000005</v>
      </c>
    </row>
    <row r="10" spans="1:8" s="10" customFormat="1" ht="56.25">
      <c r="A10" s="6" t="s">
        <v>317</v>
      </c>
      <c r="B10" s="68" t="s">
        <v>318</v>
      </c>
      <c r="C10" s="68"/>
      <c r="D10" s="23"/>
      <c r="E10" s="23"/>
      <c r="F10" s="15">
        <f>F99+F11+F18+F75+F69+F83+F87+F90+F94</f>
        <v>322941.29999999993</v>
      </c>
      <c r="G10" s="15">
        <f>G99+G11+G18+G75+G69+G83+G87+G90+G94</f>
        <v>305250.39999999991</v>
      </c>
      <c r="H10" s="15">
        <f>H99+H11+H18+H75+H69+H83+H87+H90+H94</f>
        <v>322452.5</v>
      </c>
    </row>
    <row r="11" spans="1:8" s="10" customFormat="1" ht="37.5">
      <c r="A11" s="7" t="s">
        <v>332</v>
      </c>
      <c r="B11" s="26" t="s">
        <v>327</v>
      </c>
      <c r="C11" s="26"/>
      <c r="D11" s="34"/>
      <c r="E11" s="34"/>
      <c r="F11" s="22">
        <f>F12</f>
        <v>45904.800000000003</v>
      </c>
      <c r="G11" s="22">
        <f t="shared" ref="G11:H11" si="0">G12</f>
        <v>39693.199999999997</v>
      </c>
      <c r="H11" s="22">
        <f t="shared" si="0"/>
        <v>41245.800000000003</v>
      </c>
    </row>
    <row r="12" spans="1:8" s="10" customFormat="1" ht="56.25">
      <c r="A12" s="4" t="s">
        <v>333</v>
      </c>
      <c r="B12" s="19" t="s">
        <v>328</v>
      </c>
      <c r="C12" s="19"/>
      <c r="D12" s="23"/>
      <c r="E12" s="23"/>
      <c r="F12" s="16">
        <f>F17+F16+F15+F14+F13</f>
        <v>45904.800000000003</v>
      </c>
      <c r="G12" s="16">
        <f t="shared" ref="G12:H12" si="1">G17+G16+G15+G14+G13</f>
        <v>39693.199999999997</v>
      </c>
      <c r="H12" s="16">
        <f t="shared" si="1"/>
        <v>41245.800000000003</v>
      </c>
    </row>
    <row r="13" spans="1:8" s="10" customFormat="1" ht="131.25">
      <c r="A13" s="4" t="s">
        <v>426</v>
      </c>
      <c r="B13" s="19" t="s">
        <v>425</v>
      </c>
      <c r="C13" s="19">
        <v>100</v>
      </c>
      <c r="D13" s="18" t="s">
        <v>50</v>
      </c>
      <c r="E13" s="18" t="s">
        <v>9</v>
      </c>
      <c r="F13" s="16">
        <f>SUM('8'!G285)</f>
        <v>8751.2999999999993</v>
      </c>
      <c r="G13" s="16">
        <f>SUM('8'!H285)</f>
        <v>8751.2999999999993</v>
      </c>
      <c r="H13" s="16">
        <f>SUM('8'!I285)</f>
        <v>8926.2999999999993</v>
      </c>
    </row>
    <row r="14" spans="1:8" s="10" customFormat="1" ht="112.5">
      <c r="A14" s="4" t="s">
        <v>334</v>
      </c>
      <c r="B14" s="19" t="s">
        <v>329</v>
      </c>
      <c r="C14" s="19">
        <v>100</v>
      </c>
      <c r="D14" s="18" t="s">
        <v>50</v>
      </c>
      <c r="E14" s="18" t="s">
        <v>9</v>
      </c>
      <c r="F14" s="16">
        <f>SUM('8'!G286)</f>
        <v>20713.7</v>
      </c>
      <c r="G14" s="16">
        <f>SUM('8'!H286)</f>
        <v>21855</v>
      </c>
      <c r="H14" s="16">
        <f>SUM('8'!I286)</f>
        <v>22779.7</v>
      </c>
    </row>
    <row r="15" spans="1:8" s="10" customFormat="1" ht="75">
      <c r="A15" s="4" t="s">
        <v>62</v>
      </c>
      <c r="B15" s="19" t="s">
        <v>425</v>
      </c>
      <c r="C15" s="19">
        <v>200</v>
      </c>
      <c r="D15" s="18" t="s">
        <v>50</v>
      </c>
      <c r="E15" s="18" t="s">
        <v>9</v>
      </c>
      <c r="F15" s="16">
        <f>SUM('8'!G287)</f>
        <v>15964.5</v>
      </c>
      <c r="G15" s="16">
        <f>SUM('8'!H287)</f>
        <v>8596</v>
      </c>
      <c r="H15" s="16">
        <f>SUM('8'!I287)</f>
        <v>8972.1</v>
      </c>
    </row>
    <row r="16" spans="1:8" s="10" customFormat="1" ht="56.25">
      <c r="A16" s="4" t="s">
        <v>63</v>
      </c>
      <c r="B16" s="19" t="s">
        <v>425</v>
      </c>
      <c r="C16" s="19">
        <v>800</v>
      </c>
      <c r="D16" s="18" t="s">
        <v>50</v>
      </c>
      <c r="E16" s="18" t="s">
        <v>9</v>
      </c>
      <c r="F16" s="16">
        <f>SUM('8'!G289)</f>
        <v>52.6</v>
      </c>
      <c r="G16" s="16">
        <f>SUM('8'!H289)</f>
        <v>47</v>
      </c>
      <c r="H16" s="16">
        <f>SUM('8'!I289)</f>
        <v>45</v>
      </c>
    </row>
    <row r="17" spans="1:8" s="10" customFormat="1" ht="75">
      <c r="A17" s="4" t="s">
        <v>335</v>
      </c>
      <c r="B17" s="19" t="s">
        <v>329</v>
      </c>
      <c r="C17" s="19">
        <v>200</v>
      </c>
      <c r="D17" s="18" t="s">
        <v>50</v>
      </c>
      <c r="E17" s="18" t="s">
        <v>9</v>
      </c>
      <c r="F17" s="16">
        <f>SUM('8'!G288)</f>
        <v>422.7</v>
      </c>
      <c r="G17" s="16">
        <f>SUM('8'!H288)</f>
        <v>443.9</v>
      </c>
      <c r="H17" s="16">
        <f>SUM('8'!I288)</f>
        <v>522.70000000000005</v>
      </c>
    </row>
    <row r="18" spans="1:8" s="10" customFormat="1" ht="37.5">
      <c r="A18" s="7" t="s">
        <v>320</v>
      </c>
      <c r="B18" s="26" t="s">
        <v>321</v>
      </c>
      <c r="C18" s="26"/>
      <c r="D18" s="27"/>
      <c r="E18" s="27"/>
      <c r="F18" s="22">
        <f>F35+F43+F51+F56+F59+F19+F23+F26+F28+F33+F40+F54</f>
        <v>230143</v>
      </c>
      <c r="G18" s="22">
        <f>G35+G43+G51+G56+G59+G19+G23+G26+G28+G33+G40+G54</f>
        <v>218191.5</v>
      </c>
      <c r="H18" s="22">
        <f>H35+H43+H51+H56+H59+H19+H23+H26+H28+H33+H40+H54</f>
        <v>232354.80000000005</v>
      </c>
    </row>
    <row r="19" spans="1:8" s="10" customFormat="1" ht="56.25">
      <c r="A19" s="4" t="s">
        <v>508</v>
      </c>
      <c r="B19" s="19" t="s">
        <v>393</v>
      </c>
      <c r="C19" s="19"/>
      <c r="D19" s="18" t="s">
        <v>50</v>
      </c>
      <c r="E19" s="18" t="s">
        <v>179</v>
      </c>
      <c r="F19" s="16">
        <f>F20+F21+F22</f>
        <v>195.5</v>
      </c>
      <c r="G19" s="16">
        <f>G20+G21+G22</f>
        <v>200</v>
      </c>
      <c r="H19" s="16">
        <f t="shared" ref="H19" si="2">H20+H21+H22</f>
        <v>200</v>
      </c>
    </row>
    <row r="20" spans="1:8" s="10" customFormat="1" ht="93.75">
      <c r="A20" s="4" t="s">
        <v>444</v>
      </c>
      <c r="B20" s="19" t="s">
        <v>442</v>
      </c>
      <c r="C20" s="19">
        <v>100</v>
      </c>
      <c r="D20" s="18" t="s">
        <v>50</v>
      </c>
      <c r="E20" s="18" t="s">
        <v>179</v>
      </c>
      <c r="F20" s="16">
        <f>SUM('8'!G294)</f>
        <v>40</v>
      </c>
      <c r="G20" s="16">
        <f>SUM('8'!H294)</f>
        <v>40</v>
      </c>
      <c r="H20" s="16">
        <f>SUM('8'!I294)</f>
        <v>40</v>
      </c>
    </row>
    <row r="21" spans="1:8" s="10" customFormat="1" ht="56.25">
      <c r="A21" s="4" t="s">
        <v>443</v>
      </c>
      <c r="B21" s="19" t="s">
        <v>442</v>
      </c>
      <c r="C21" s="19">
        <v>200</v>
      </c>
      <c r="D21" s="18" t="s">
        <v>50</v>
      </c>
      <c r="E21" s="18" t="s">
        <v>179</v>
      </c>
      <c r="F21" s="16">
        <f>SUM('8'!G295)</f>
        <v>155.5</v>
      </c>
      <c r="G21" s="16">
        <f>SUM('8'!H295)</f>
        <v>160</v>
      </c>
      <c r="H21" s="16">
        <f>SUM('8'!I295)</f>
        <v>160</v>
      </c>
    </row>
    <row r="22" spans="1:8" s="10" customFormat="1" ht="37.5">
      <c r="A22" s="4" t="s">
        <v>581</v>
      </c>
      <c r="B22" s="19" t="s">
        <v>442</v>
      </c>
      <c r="C22" s="19">
        <v>300</v>
      </c>
      <c r="D22" s="18" t="s">
        <v>50</v>
      </c>
      <c r="E22" s="18" t="s">
        <v>179</v>
      </c>
      <c r="F22" s="16">
        <f>'8'!G296</f>
        <v>0</v>
      </c>
      <c r="G22" s="16">
        <f>'8'!H296</f>
        <v>0</v>
      </c>
      <c r="H22" s="16">
        <f>'8'!I296</f>
        <v>0</v>
      </c>
    </row>
    <row r="23" spans="1:8" s="10" customFormat="1" ht="93.75">
      <c r="A23" s="4" t="s">
        <v>395</v>
      </c>
      <c r="B23" s="19" t="s">
        <v>394</v>
      </c>
      <c r="C23" s="19"/>
      <c r="D23" s="18" t="s">
        <v>50</v>
      </c>
      <c r="E23" s="18" t="s">
        <v>179</v>
      </c>
      <c r="F23" s="16">
        <f>F25+F24</f>
        <v>148.69999999999999</v>
      </c>
      <c r="G23" s="16">
        <f>G25+G24</f>
        <v>148.69999999999999</v>
      </c>
      <c r="H23" s="16">
        <f t="shared" ref="H23" si="3">H25+H24</f>
        <v>148.69999999999999</v>
      </c>
    </row>
    <row r="24" spans="1:8" s="10" customFormat="1" ht="112.5">
      <c r="A24" s="4" t="s">
        <v>582</v>
      </c>
      <c r="B24" s="19" t="s">
        <v>438</v>
      </c>
      <c r="C24" s="19">
        <v>100</v>
      </c>
      <c r="D24" s="18" t="s">
        <v>50</v>
      </c>
      <c r="E24" s="18" t="s">
        <v>179</v>
      </c>
      <c r="F24" s="16">
        <f>'8'!G298</f>
        <v>41.7</v>
      </c>
      <c r="G24" s="16">
        <f>'8'!H298</f>
        <v>41.7</v>
      </c>
      <c r="H24" s="16">
        <f>'8'!I298</f>
        <v>41.7</v>
      </c>
    </row>
    <row r="25" spans="1:8" s="10" customFormat="1" ht="75">
      <c r="A25" s="4" t="s">
        <v>439</v>
      </c>
      <c r="B25" s="19" t="s">
        <v>438</v>
      </c>
      <c r="C25" s="19">
        <v>200</v>
      </c>
      <c r="D25" s="18" t="s">
        <v>50</v>
      </c>
      <c r="E25" s="18" t="s">
        <v>179</v>
      </c>
      <c r="F25" s="16">
        <f>SUM('8'!G299)</f>
        <v>107</v>
      </c>
      <c r="G25" s="16">
        <f>SUM('8'!H299)</f>
        <v>107</v>
      </c>
      <c r="H25" s="16">
        <f>SUM('8'!I299)</f>
        <v>107</v>
      </c>
    </row>
    <row r="26" spans="1:8" s="10" customFormat="1" ht="18.75">
      <c r="A26" s="4" t="s">
        <v>397</v>
      </c>
      <c r="B26" s="19" t="s">
        <v>396</v>
      </c>
      <c r="C26" s="19"/>
      <c r="D26" s="18" t="s">
        <v>50</v>
      </c>
      <c r="E26" s="18" t="s">
        <v>179</v>
      </c>
      <c r="F26" s="16">
        <f>F27</f>
        <v>18</v>
      </c>
      <c r="G26" s="16">
        <f t="shared" ref="G26:H26" si="4">G27</f>
        <v>18</v>
      </c>
      <c r="H26" s="16">
        <f t="shared" si="4"/>
        <v>18</v>
      </c>
    </row>
    <row r="27" spans="1:8" s="10" customFormat="1" ht="56.25">
      <c r="A27" s="4" t="s">
        <v>437</v>
      </c>
      <c r="B27" s="19" t="s">
        <v>436</v>
      </c>
      <c r="C27" s="19">
        <v>200</v>
      </c>
      <c r="D27" s="18" t="s">
        <v>50</v>
      </c>
      <c r="E27" s="18" t="s">
        <v>179</v>
      </c>
      <c r="F27" s="16">
        <f>SUM('8'!G301)</f>
        <v>18</v>
      </c>
      <c r="G27" s="16">
        <f>SUM('8'!H301)</f>
        <v>18</v>
      </c>
      <c r="H27" s="16">
        <f>SUM('8'!I301)</f>
        <v>18</v>
      </c>
    </row>
    <row r="28" spans="1:8" s="10" customFormat="1" ht="37.5">
      <c r="A28" s="4" t="s">
        <v>399</v>
      </c>
      <c r="B28" s="19" t="s">
        <v>398</v>
      </c>
      <c r="C28" s="19"/>
      <c r="D28" s="18" t="s">
        <v>50</v>
      </c>
      <c r="E28" s="18" t="s">
        <v>179</v>
      </c>
      <c r="F28" s="16">
        <f>F30+F29+F31+F32</f>
        <v>7465.3</v>
      </c>
      <c r="G28" s="16">
        <f t="shared" ref="G28:H28" si="5">G30+G29+G31+G32</f>
        <v>500</v>
      </c>
      <c r="H28" s="16">
        <f t="shared" si="5"/>
        <v>500</v>
      </c>
    </row>
    <row r="29" spans="1:8" s="10" customFormat="1" ht="75">
      <c r="A29" s="4" t="s">
        <v>547</v>
      </c>
      <c r="B29" s="19" t="s">
        <v>545</v>
      </c>
      <c r="C29" s="19">
        <v>200</v>
      </c>
      <c r="D29" s="18" t="s">
        <v>50</v>
      </c>
      <c r="E29" s="18" t="s">
        <v>179</v>
      </c>
      <c r="F29" s="16">
        <f>'8'!G303</f>
        <v>0</v>
      </c>
      <c r="G29" s="16">
        <f>'8'!H303</f>
        <v>0</v>
      </c>
      <c r="H29" s="16">
        <f>'8'!I303</f>
        <v>0</v>
      </c>
    </row>
    <row r="30" spans="1:8" s="10" customFormat="1" ht="75">
      <c r="A30" s="4" t="s">
        <v>431</v>
      </c>
      <c r="B30" s="19" t="s">
        <v>430</v>
      </c>
      <c r="C30" s="19">
        <v>200</v>
      </c>
      <c r="D30" s="18" t="s">
        <v>50</v>
      </c>
      <c r="E30" s="18" t="s">
        <v>179</v>
      </c>
      <c r="F30" s="16">
        <f>SUM('8'!G304)</f>
        <v>265.3</v>
      </c>
      <c r="G30" s="16">
        <f>SUM('8'!H304)</f>
        <v>500</v>
      </c>
      <c r="H30" s="16">
        <f>SUM('8'!I304)</f>
        <v>500</v>
      </c>
    </row>
    <row r="31" spans="1:8" s="10" customFormat="1" ht="75">
      <c r="A31" s="4" t="s">
        <v>616</v>
      </c>
      <c r="B31" s="19" t="s">
        <v>615</v>
      </c>
      <c r="C31" s="19">
        <v>200</v>
      </c>
      <c r="D31" s="18" t="s">
        <v>50</v>
      </c>
      <c r="E31" s="18" t="s">
        <v>179</v>
      </c>
      <c r="F31" s="16">
        <f>SUM('8'!G305)</f>
        <v>0</v>
      </c>
      <c r="G31" s="16">
        <f>SUM('8'!H305)</f>
        <v>0</v>
      </c>
      <c r="H31" s="16">
        <f>SUM('8'!I305)</f>
        <v>0</v>
      </c>
    </row>
    <row r="32" spans="1:8" s="10" customFormat="1" ht="75">
      <c r="A32" s="4" t="s">
        <v>646</v>
      </c>
      <c r="B32" s="19" t="s">
        <v>643</v>
      </c>
      <c r="C32" s="19">
        <v>200</v>
      </c>
      <c r="D32" s="18" t="s">
        <v>50</v>
      </c>
      <c r="E32" s="18" t="s">
        <v>179</v>
      </c>
      <c r="F32" s="16">
        <f>'8'!G306</f>
        <v>7200</v>
      </c>
      <c r="G32" s="16">
        <f>'8'!H306</f>
        <v>0</v>
      </c>
      <c r="H32" s="16">
        <f>'8'!I306</f>
        <v>0</v>
      </c>
    </row>
    <row r="33" spans="1:8" s="10" customFormat="1" ht="37.5">
      <c r="A33" s="4" t="s">
        <v>401</v>
      </c>
      <c r="B33" s="19" t="s">
        <v>400</v>
      </c>
      <c r="C33" s="19"/>
      <c r="D33" s="18" t="s">
        <v>50</v>
      </c>
      <c r="E33" s="18" t="s">
        <v>179</v>
      </c>
      <c r="F33" s="16">
        <f>F34</f>
        <v>1380</v>
      </c>
      <c r="G33" s="16">
        <f t="shared" ref="G33:H33" si="6">G34</f>
        <v>1380</v>
      </c>
      <c r="H33" s="16">
        <f t="shared" si="6"/>
        <v>1380</v>
      </c>
    </row>
    <row r="34" spans="1:8" s="10" customFormat="1" ht="75">
      <c r="A34" s="4" t="s">
        <v>435</v>
      </c>
      <c r="B34" s="19" t="s">
        <v>434</v>
      </c>
      <c r="C34" s="19">
        <v>200</v>
      </c>
      <c r="D34" s="18" t="s">
        <v>50</v>
      </c>
      <c r="E34" s="18" t="s">
        <v>179</v>
      </c>
      <c r="F34" s="16">
        <f>SUM('8'!G308)</f>
        <v>1380</v>
      </c>
      <c r="G34" s="16">
        <f>SUM('8'!H308)</f>
        <v>1380</v>
      </c>
      <c r="H34" s="16">
        <f>SUM('8'!I308)</f>
        <v>1380</v>
      </c>
    </row>
    <row r="35" spans="1:8" s="10" customFormat="1" ht="37.5">
      <c r="A35" s="4" t="s">
        <v>346</v>
      </c>
      <c r="B35" s="19" t="s">
        <v>344</v>
      </c>
      <c r="C35" s="19"/>
      <c r="D35" s="18"/>
      <c r="E35" s="18"/>
      <c r="F35" s="16">
        <f>F36+F37+F38+F39</f>
        <v>10489.099999999999</v>
      </c>
      <c r="G35" s="16">
        <f>G36+G37+G38+G39</f>
        <v>10134.599999999999</v>
      </c>
      <c r="H35" s="16">
        <f>H36+H37+H38+H39</f>
        <v>10092.5</v>
      </c>
    </row>
    <row r="36" spans="1:8" s="10" customFormat="1" ht="56.25">
      <c r="A36" s="4" t="s">
        <v>359</v>
      </c>
      <c r="B36" s="19" t="s">
        <v>345</v>
      </c>
      <c r="C36" s="19">
        <v>200</v>
      </c>
      <c r="D36" s="18" t="s">
        <v>50</v>
      </c>
      <c r="E36" s="18" t="s">
        <v>179</v>
      </c>
      <c r="F36" s="16">
        <f>SUM('8'!G310)</f>
        <v>1277.4000000000001</v>
      </c>
      <c r="G36" s="16">
        <f>SUM('8'!H310)</f>
        <v>1277.4000000000001</v>
      </c>
      <c r="H36" s="16">
        <f>SUM('8'!I310)</f>
        <v>1277.4000000000001</v>
      </c>
    </row>
    <row r="37" spans="1:8" s="10" customFormat="1" ht="56.25">
      <c r="A37" s="4" t="s">
        <v>441</v>
      </c>
      <c r="B37" s="19" t="s">
        <v>440</v>
      </c>
      <c r="C37" s="19">
        <v>200</v>
      </c>
      <c r="D37" s="18" t="s">
        <v>50</v>
      </c>
      <c r="E37" s="18" t="s">
        <v>179</v>
      </c>
      <c r="F37" s="16">
        <f>SUM('8'!G311)</f>
        <v>4760.5</v>
      </c>
      <c r="G37" s="16">
        <f>SUM('8'!H311)</f>
        <v>4498.5</v>
      </c>
      <c r="H37" s="16">
        <f>SUM('8'!I311)</f>
        <v>4597</v>
      </c>
    </row>
    <row r="38" spans="1:8" s="10" customFormat="1" ht="56.25">
      <c r="A38" s="4" t="s">
        <v>583</v>
      </c>
      <c r="B38" s="19" t="s">
        <v>440</v>
      </c>
      <c r="C38" s="19">
        <v>300</v>
      </c>
      <c r="D38" s="18" t="s">
        <v>50</v>
      </c>
      <c r="E38" s="18" t="s">
        <v>179</v>
      </c>
      <c r="F38" s="16">
        <f>'8'!G312</f>
        <v>0</v>
      </c>
      <c r="G38" s="16">
        <f>'8'!H312</f>
        <v>0</v>
      </c>
      <c r="H38" s="16">
        <f>'8'!I312</f>
        <v>0</v>
      </c>
    </row>
    <row r="39" spans="1:8" s="10" customFormat="1" ht="93.75">
      <c r="A39" s="4" t="s">
        <v>626</v>
      </c>
      <c r="B39" s="19" t="s">
        <v>617</v>
      </c>
      <c r="C39" s="19">
        <v>200</v>
      </c>
      <c r="D39" s="18" t="s">
        <v>50</v>
      </c>
      <c r="E39" s="18" t="s">
        <v>179</v>
      </c>
      <c r="F39" s="16">
        <f>SUM('8'!G313)</f>
        <v>4451.2</v>
      </c>
      <c r="G39" s="16">
        <f>SUM('8'!H313)</f>
        <v>4358.7</v>
      </c>
      <c r="H39" s="16">
        <f>SUM('8'!I313)</f>
        <v>4218.1000000000004</v>
      </c>
    </row>
    <row r="40" spans="1:8" s="10" customFormat="1" ht="18.75">
      <c r="A40" s="4" t="s">
        <v>402</v>
      </c>
      <c r="B40" s="19" t="s">
        <v>403</v>
      </c>
      <c r="C40" s="19"/>
      <c r="D40" s="18" t="s">
        <v>50</v>
      </c>
      <c r="E40" s="18" t="s">
        <v>179</v>
      </c>
      <c r="F40" s="16">
        <f>F41+F42</f>
        <v>3437.5</v>
      </c>
      <c r="G40" s="16">
        <f t="shared" ref="G40:H40" si="7">G41+G42</f>
        <v>3513.9</v>
      </c>
      <c r="H40" s="16">
        <f t="shared" si="7"/>
        <v>3950.5</v>
      </c>
    </row>
    <row r="41" spans="1:8" s="10" customFormat="1" ht="75">
      <c r="A41" s="4" t="s">
        <v>433</v>
      </c>
      <c r="B41" s="19" t="s">
        <v>432</v>
      </c>
      <c r="C41" s="19">
        <v>200</v>
      </c>
      <c r="D41" s="18" t="s">
        <v>50</v>
      </c>
      <c r="E41" s="18" t="s">
        <v>179</v>
      </c>
      <c r="F41" s="16">
        <f>SUM('8'!G315)</f>
        <v>3437.5</v>
      </c>
      <c r="G41" s="16">
        <f>SUM('8'!H315)</f>
        <v>3513.9</v>
      </c>
      <c r="H41" s="16">
        <f>SUM('8'!I315)</f>
        <v>3950.5</v>
      </c>
    </row>
    <row r="42" spans="1:8" s="10" customFormat="1" ht="37.5">
      <c r="A42" s="4" t="s">
        <v>584</v>
      </c>
      <c r="B42" s="19" t="s">
        <v>432</v>
      </c>
      <c r="C42" s="19">
        <v>800</v>
      </c>
      <c r="D42" s="18" t="s">
        <v>50</v>
      </c>
      <c r="E42" s="18" t="s">
        <v>179</v>
      </c>
      <c r="F42" s="16">
        <f>'8'!G316</f>
        <v>0</v>
      </c>
      <c r="G42" s="16">
        <f>'8'!H316</f>
        <v>0</v>
      </c>
      <c r="H42" s="16">
        <f>'8'!I316</f>
        <v>0</v>
      </c>
    </row>
    <row r="43" spans="1:8" s="10" customFormat="1" ht="37.5">
      <c r="A43" s="4" t="s">
        <v>339</v>
      </c>
      <c r="B43" s="19" t="s">
        <v>322</v>
      </c>
      <c r="C43" s="19"/>
      <c r="D43" s="18"/>
      <c r="E43" s="18"/>
      <c r="F43" s="16">
        <f>F45+F46+F47+F48+F49+F44+F50</f>
        <v>140151.79999999999</v>
      </c>
      <c r="G43" s="16">
        <f>G45+G46+G47+G48+G49+G44+G50</f>
        <v>140106.4</v>
      </c>
      <c r="H43" s="16">
        <f>H45+H46+H47+H48+H49+H44+H50</f>
        <v>146928.6</v>
      </c>
    </row>
    <row r="44" spans="1:8" s="10" customFormat="1" ht="150">
      <c r="A44" s="4" t="s">
        <v>618</v>
      </c>
      <c r="B44" s="19" t="s">
        <v>619</v>
      </c>
      <c r="C44" s="19">
        <v>100</v>
      </c>
      <c r="D44" s="18" t="s">
        <v>50</v>
      </c>
      <c r="E44" s="18" t="s">
        <v>179</v>
      </c>
      <c r="F44" s="16">
        <f>SUM('8'!G318)</f>
        <v>9607.5</v>
      </c>
      <c r="G44" s="16">
        <f>SUM('8'!H318)</f>
        <v>9607.5</v>
      </c>
      <c r="H44" s="16">
        <f>SUM('8'!I318)</f>
        <v>9607.5</v>
      </c>
    </row>
    <row r="45" spans="1:8" s="10" customFormat="1" ht="131.25">
      <c r="A45" s="4" t="s">
        <v>340</v>
      </c>
      <c r="B45" s="19" t="s">
        <v>338</v>
      </c>
      <c r="C45" s="19">
        <v>100</v>
      </c>
      <c r="D45" s="18" t="s">
        <v>50</v>
      </c>
      <c r="E45" s="18" t="s">
        <v>179</v>
      </c>
      <c r="F45" s="16">
        <f>SUM('8'!G319)</f>
        <v>107567.4</v>
      </c>
      <c r="G45" s="16">
        <f>SUM('8'!H319)</f>
        <v>115149.1</v>
      </c>
      <c r="H45" s="16">
        <f>SUM('8'!I319)</f>
        <v>120906.6</v>
      </c>
    </row>
    <row r="46" spans="1:8" s="10" customFormat="1" ht="75">
      <c r="A46" s="4" t="s">
        <v>341</v>
      </c>
      <c r="B46" s="19" t="s">
        <v>338</v>
      </c>
      <c r="C46" s="19">
        <v>200</v>
      </c>
      <c r="D46" s="18" t="s">
        <v>50</v>
      </c>
      <c r="E46" s="18" t="s">
        <v>179</v>
      </c>
      <c r="F46" s="16">
        <f>SUM('8'!G320)</f>
        <v>5648.2</v>
      </c>
      <c r="G46" s="16">
        <f>SUM('8'!H320)</f>
        <v>5658.4</v>
      </c>
      <c r="H46" s="16">
        <f>SUM('8'!I320)</f>
        <v>6738.4</v>
      </c>
    </row>
    <row r="47" spans="1:8" s="10" customFormat="1" ht="56.25">
      <c r="A47" s="4" t="s">
        <v>343</v>
      </c>
      <c r="B47" s="19" t="s">
        <v>342</v>
      </c>
      <c r="C47" s="19">
        <v>200</v>
      </c>
      <c r="D47" s="18" t="s">
        <v>50</v>
      </c>
      <c r="E47" s="18" t="s">
        <v>179</v>
      </c>
      <c r="F47" s="16">
        <f>SUM('8'!G321)</f>
        <v>0</v>
      </c>
      <c r="G47" s="16">
        <f>SUM('8'!H321)</f>
        <v>0</v>
      </c>
      <c r="H47" s="16">
        <f>SUM('8'!I321)</f>
        <v>0</v>
      </c>
    </row>
    <row r="48" spans="1:8" s="10" customFormat="1" ht="75">
      <c r="A48" s="4" t="s">
        <v>427</v>
      </c>
      <c r="B48" s="19" t="s">
        <v>428</v>
      </c>
      <c r="C48" s="19">
        <v>200</v>
      </c>
      <c r="D48" s="18" t="s">
        <v>50</v>
      </c>
      <c r="E48" s="18" t="s">
        <v>179</v>
      </c>
      <c r="F48" s="16">
        <f>SUM('8'!G323)</f>
        <v>16743</v>
      </c>
      <c r="G48" s="16">
        <f>SUM('8'!H323)</f>
        <v>9196.4</v>
      </c>
      <c r="H48" s="16">
        <f>SUM('8'!I323)</f>
        <v>9206.1</v>
      </c>
    </row>
    <row r="49" spans="1:8" s="10" customFormat="1" ht="56.25">
      <c r="A49" s="4" t="s">
        <v>429</v>
      </c>
      <c r="B49" s="19" t="s">
        <v>428</v>
      </c>
      <c r="C49" s="19">
        <v>800</v>
      </c>
      <c r="D49" s="18" t="s">
        <v>50</v>
      </c>
      <c r="E49" s="18" t="s">
        <v>179</v>
      </c>
      <c r="F49" s="16">
        <f>SUM('8'!G324)</f>
        <v>485.7</v>
      </c>
      <c r="G49" s="16">
        <f>SUM('8'!H324)</f>
        <v>395</v>
      </c>
      <c r="H49" s="16">
        <f>SUM('8'!I324)</f>
        <v>370</v>
      </c>
    </row>
    <row r="50" spans="1:8" s="10" customFormat="1" ht="56.25">
      <c r="A50" s="4" t="s">
        <v>343</v>
      </c>
      <c r="B50" s="19" t="s">
        <v>640</v>
      </c>
      <c r="C50" s="19">
        <v>200</v>
      </c>
      <c r="D50" s="18" t="s">
        <v>50</v>
      </c>
      <c r="E50" s="18" t="s">
        <v>179</v>
      </c>
      <c r="F50" s="16">
        <f>'8'!G322</f>
        <v>100</v>
      </c>
      <c r="G50" s="16">
        <f>'8'!H322</f>
        <v>100</v>
      </c>
      <c r="H50" s="16">
        <f>'8'!I322</f>
        <v>100</v>
      </c>
    </row>
    <row r="51" spans="1:8" s="10" customFormat="1" ht="37.5">
      <c r="A51" s="4" t="s">
        <v>351</v>
      </c>
      <c r="B51" s="19" t="s">
        <v>348</v>
      </c>
      <c r="C51" s="19"/>
      <c r="D51" s="18"/>
      <c r="E51" s="18"/>
      <c r="F51" s="16">
        <f>F52+F53</f>
        <v>7843.7</v>
      </c>
      <c r="G51" s="16">
        <f t="shared" ref="G51:H51" si="8">G52+G53</f>
        <v>6275</v>
      </c>
      <c r="H51" s="16">
        <f t="shared" si="8"/>
        <v>6274</v>
      </c>
    </row>
    <row r="52" spans="1:8" s="10" customFormat="1" ht="131.25">
      <c r="A52" s="4" t="s">
        <v>352</v>
      </c>
      <c r="B52" s="19" t="s">
        <v>347</v>
      </c>
      <c r="C52" s="19">
        <v>200</v>
      </c>
      <c r="D52" s="18" t="s">
        <v>50</v>
      </c>
      <c r="E52" s="18" t="s">
        <v>179</v>
      </c>
      <c r="F52" s="16">
        <f>SUM('8'!G326)</f>
        <v>7843.7</v>
      </c>
      <c r="G52" s="16">
        <f>SUM('8'!H326)</f>
        <v>6275</v>
      </c>
      <c r="H52" s="16">
        <f>SUM('8'!I326)</f>
        <v>6274</v>
      </c>
    </row>
    <row r="53" spans="1:8" s="10" customFormat="1" ht="150">
      <c r="A53" s="4" t="s">
        <v>362</v>
      </c>
      <c r="B53" s="19" t="s">
        <v>347</v>
      </c>
      <c r="C53" s="19">
        <v>600</v>
      </c>
      <c r="D53" s="18" t="s">
        <v>363</v>
      </c>
      <c r="E53" s="18" t="s">
        <v>179</v>
      </c>
      <c r="F53" s="16">
        <f>SUM('8'!G327)</f>
        <v>0</v>
      </c>
      <c r="G53" s="16">
        <f>SUM('8'!H327)</f>
        <v>0</v>
      </c>
      <c r="H53" s="16">
        <f>SUM('8'!I327)</f>
        <v>0</v>
      </c>
    </row>
    <row r="54" spans="1:8" s="10" customFormat="1" ht="18.75">
      <c r="A54" s="4" t="s">
        <v>647</v>
      </c>
      <c r="B54" s="19" t="s">
        <v>642</v>
      </c>
      <c r="C54" s="19"/>
      <c r="D54" s="18" t="s">
        <v>50</v>
      </c>
      <c r="E54" s="18" t="s">
        <v>179</v>
      </c>
      <c r="F54" s="16">
        <f>F55</f>
        <v>1616.3</v>
      </c>
      <c r="G54" s="16">
        <f>G55</f>
        <v>0</v>
      </c>
      <c r="H54" s="16">
        <f>H55</f>
        <v>0</v>
      </c>
    </row>
    <row r="55" spans="1:8" s="10" customFormat="1" ht="75">
      <c r="A55" s="4" t="s">
        <v>648</v>
      </c>
      <c r="B55" s="19" t="s">
        <v>641</v>
      </c>
      <c r="C55" s="19">
        <v>400</v>
      </c>
      <c r="D55" s="18" t="s">
        <v>50</v>
      </c>
      <c r="E55" s="18" t="s">
        <v>179</v>
      </c>
      <c r="F55" s="16">
        <f>'8'!G329</f>
        <v>1616.3</v>
      </c>
      <c r="G55" s="16">
        <f>'8'!H329</f>
        <v>0</v>
      </c>
      <c r="H55" s="16">
        <f>'8'!I329</f>
        <v>0</v>
      </c>
    </row>
    <row r="56" spans="1:8" s="10" customFormat="1" ht="37.5">
      <c r="A56" s="4" t="s">
        <v>353</v>
      </c>
      <c r="B56" s="19" t="s">
        <v>349</v>
      </c>
      <c r="C56" s="19"/>
      <c r="D56" s="18"/>
      <c r="E56" s="18"/>
      <c r="F56" s="16">
        <f>F57+F58</f>
        <v>3799.1</v>
      </c>
      <c r="G56" s="16">
        <f t="shared" ref="G56:H56" si="9">G57+G58</f>
        <v>1584.4</v>
      </c>
      <c r="H56" s="16">
        <f t="shared" si="9"/>
        <v>6254.7</v>
      </c>
    </row>
    <row r="57" spans="1:8" s="10" customFormat="1" ht="112.5">
      <c r="A57" s="4" t="s">
        <v>354</v>
      </c>
      <c r="B57" s="19" t="s">
        <v>350</v>
      </c>
      <c r="C57" s="19">
        <v>200</v>
      </c>
      <c r="D57" s="18" t="s">
        <v>50</v>
      </c>
      <c r="E57" s="18" t="s">
        <v>179</v>
      </c>
      <c r="F57" s="16">
        <f>SUM('8'!G331)</f>
        <v>3799.1</v>
      </c>
      <c r="G57" s="16">
        <f>SUM('8'!H331)</f>
        <v>1584.4</v>
      </c>
      <c r="H57" s="16">
        <f>SUM('8'!I331)</f>
        <v>6254.7</v>
      </c>
    </row>
    <row r="58" spans="1:8" s="10" customFormat="1" ht="112.5">
      <c r="A58" s="4" t="s">
        <v>361</v>
      </c>
      <c r="B58" s="19" t="s">
        <v>350</v>
      </c>
      <c r="C58" s="19">
        <v>600</v>
      </c>
      <c r="D58" s="18" t="s">
        <v>50</v>
      </c>
      <c r="E58" s="18" t="s">
        <v>179</v>
      </c>
      <c r="F58" s="16">
        <f>SUM('8'!G332)</f>
        <v>0</v>
      </c>
      <c r="G58" s="16">
        <f>SUM('8'!H332)</f>
        <v>0</v>
      </c>
      <c r="H58" s="16">
        <f>SUM('8'!I332)</f>
        <v>0</v>
      </c>
    </row>
    <row r="59" spans="1:8" s="10" customFormat="1" ht="37.5">
      <c r="A59" s="4" t="s">
        <v>360</v>
      </c>
      <c r="B59" s="19" t="s">
        <v>355</v>
      </c>
      <c r="C59" s="19"/>
      <c r="D59" s="18"/>
      <c r="E59" s="18"/>
      <c r="F59" s="16">
        <f>F62+F63+F66+F61+F65+F64+F60+F67+F68</f>
        <v>53598</v>
      </c>
      <c r="G59" s="16">
        <f>G62+G63+G66+G61+G65+G64+G60+G67+G68</f>
        <v>54330.5</v>
      </c>
      <c r="H59" s="16">
        <f>H62+H63+H66+H61+H65+H64+H60+H67+H68</f>
        <v>56607.8</v>
      </c>
    </row>
    <row r="60" spans="1:8" s="10" customFormat="1" ht="112.5">
      <c r="A60" s="4" t="s">
        <v>621</v>
      </c>
      <c r="B60" s="19" t="s">
        <v>620</v>
      </c>
      <c r="C60" s="19">
        <v>600</v>
      </c>
      <c r="D60" s="18" t="s">
        <v>50</v>
      </c>
      <c r="E60" s="18" t="s">
        <v>179</v>
      </c>
      <c r="F60" s="16">
        <f>SUM('8'!G335)</f>
        <v>2735.5</v>
      </c>
      <c r="G60" s="16">
        <f>SUM('8'!H335)</f>
        <v>2735.5</v>
      </c>
      <c r="H60" s="16">
        <f>SUM('8'!I335)</f>
        <v>2735.5</v>
      </c>
    </row>
    <row r="61" spans="1:8" s="10" customFormat="1" ht="75">
      <c r="A61" s="4" t="s">
        <v>546</v>
      </c>
      <c r="B61" s="19" t="s">
        <v>622</v>
      </c>
      <c r="C61" s="19">
        <v>600</v>
      </c>
      <c r="D61" s="18" t="s">
        <v>50</v>
      </c>
      <c r="E61" s="18" t="s">
        <v>179</v>
      </c>
      <c r="F61" s="16">
        <f>'8'!G334</f>
        <v>0</v>
      </c>
      <c r="G61" s="16">
        <f>'8'!H334</f>
        <v>0</v>
      </c>
      <c r="H61" s="16">
        <f>'8'!I334</f>
        <v>0</v>
      </c>
    </row>
    <row r="62" spans="1:8" s="10" customFormat="1" ht="75">
      <c r="A62" s="4" t="s">
        <v>512</v>
      </c>
      <c r="B62" s="19" t="s">
        <v>356</v>
      </c>
      <c r="C62" s="19">
        <v>600</v>
      </c>
      <c r="D62" s="18" t="s">
        <v>50</v>
      </c>
      <c r="E62" s="18" t="s">
        <v>179</v>
      </c>
      <c r="F62" s="16">
        <f>SUM('8'!G336)</f>
        <v>38622.199999999997</v>
      </c>
      <c r="G62" s="16">
        <f>SUM('8'!H336)</f>
        <v>38622.199999999997</v>
      </c>
      <c r="H62" s="16">
        <f>SUM('8'!I336)</f>
        <v>40553.300000000003</v>
      </c>
    </row>
    <row r="63" spans="1:8" s="10" customFormat="1" ht="75">
      <c r="A63" s="4" t="s">
        <v>511</v>
      </c>
      <c r="B63" s="19" t="s">
        <v>358</v>
      </c>
      <c r="C63" s="19">
        <v>600</v>
      </c>
      <c r="D63" s="18" t="s">
        <v>50</v>
      </c>
      <c r="E63" s="18" t="s">
        <v>179</v>
      </c>
      <c r="F63" s="16">
        <f>SUM('8'!G337)</f>
        <v>400.4</v>
      </c>
      <c r="G63" s="16">
        <f>SUM('8'!H337)</f>
        <v>400.4</v>
      </c>
      <c r="H63" s="16">
        <f>SUM('8'!I337)</f>
        <v>400.4</v>
      </c>
    </row>
    <row r="64" spans="1:8" s="10" customFormat="1" ht="93.75">
      <c r="A64" s="4" t="s">
        <v>586</v>
      </c>
      <c r="B64" s="19" t="s">
        <v>585</v>
      </c>
      <c r="C64" s="19">
        <v>600</v>
      </c>
      <c r="D64" s="18" t="s">
        <v>50</v>
      </c>
      <c r="E64" s="18" t="s">
        <v>179</v>
      </c>
      <c r="F64" s="16">
        <f>'8'!G338</f>
        <v>0</v>
      </c>
      <c r="G64" s="16">
        <f>'8'!H338</f>
        <v>0</v>
      </c>
      <c r="H64" s="16">
        <f>'8'!I338</f>
        <v>0</v>
      </c>
    </row>
    <row r="65" spans="1:8" s="10" customFormat="1" ht="75">
      <c r="A65" s="4" t="s">
        <v>510</v>
      </c>
      <c r="B65" s="19" t="s">
        <v>357</v>
      </c>
      <c r="C65" s="19">
        <v>600</v>
      </c>
      <c r="D65" s="18" t="s">
        <v>50</v>
      </c>
      <c r="E65" s="18" t="s">
        <v>50</v>
      </c>
      <c r="F65" s="16">
        <f>'8'!G358</f>
        <v>0</v>
      </c>
      <c r="G65" s="16">
        <f>'8'!H358</f>
        <v>0</v>
      </c>
      <c r="H65" s="16">
        <f>'8'!I358</f>
        <v>0</v>
      </c>
    </row>
    <row r="66" spans="1:8" s="10" customFormat="1" ht="75">
      <c r="A66" s="4" t="s">
        <v>446</v>
      </c>
      <c r="B66" s="19" t="s">
        <v>445</v>
      </c>
      <c r="C66" s="19">
        <v>600</v>
      </c>
      <c r="D66" s="18" t="s">
        <v>50</v>
      </c>
      <c r="E66" s="18" t="s">
        <v>179</v>
      </c>
      <c r="F66" s="16">
        <f>SUM('8'!G339)</f>
        <v>8334.5</v>
      </c>
      <c r="G66" s="16">
        <f>SUM('8'!H339)</f>
        <v>9123.4</v>
      </c>
      <c r="H66" s="16">
        <f>SUM('8'!I339)</f>
        <v>9723.4</v>
      </c>
    </row>
    <row r="67" spans="1:8" s="10" customFormat="1" ht="112.5">
      <c r="A67" s="4" t="s">
        <v>624</v>
      </c>
      <c r="B67" s="19" t="s">
        <v>623</v>
      </c>
      <c r="C67" s="19">
        <v>600</v>
      </c>
      <c r="D67" s="18" t="s">
        <v>50</v>
      </c>
      <c r="E67" s="18" t="s">
        <v>179</v>
      </c>
      <c r="F67" s="16">
        <f>SUM('8'!G340)</f>
        <v>3045.4</v>
      </c>
      <c r="G67" s="16">
        <f>SUM('8'!H340)</f>
        <v>2989</v>
      </c>
      <c r="H67" s="16">
        <f>SUM('8'!I340)</f>
        <v>2735.2</v>
      </c>
    </row>
    <row r="68" spans="1:8" s="10" customFormat="1" ht="75">
      <c r="A68" s="4" t="s">
        <v>510</v>
      </c>
      <c r="B68" s="19" t="s">
        <v>357</v>
      </c>
      <c r="C68" s="19">
        <v>600</v>
      </c>
      <c r="D68" s="18" t="s">
        <v>50</v>
      </c>
      <c r="E68" s="18" t="s">
        <v>179</v>
      </c>
      <c r="F68" s="16">
        <f>'8'!G341</f>
        <v>460</v>
      </c>
      <c r="G68" s="16">
        <f>'8'!H341</f>
        <v>460</v>
      </c>
      <c r="H68" s="16">
        <f>'8'!I341</f>
        <v>460</v>
      </c>
    </row>
    <row r="69" spans="1:8" s="10" customFormat="1" ht="37.5">
      <c r="A69" s="7" t="s">
        <v>525</v>
      </c>
      <c r="B69" s="26" t="s">
        <v>404</v>
      </c>
      <c r="C69" s="26"/>
      <c r="D69" s="27"/>
      <c r="E69" s="27"/>
      <c r="F69" s="22">
        <f>F72+F70</f>
        <v>8477.7999999999993</v>
      </c>
      <c r="G69" s="22">
        <f>G72+G70</f>
        <v>6996.1</v>
      </c>
      <c r="H69" s="22">
        <f t="shared" ref="H69" si="10">H72+H70</f>
        <v>7362.6</v>
      </c>
    </row>
    <row r="70" spans="1:8" s="10" customFormat="1" ht="37.5">
      <c r="A70" s="4" t="s">
        <v>589</v>
      </c>
      <c r="B70" s="19" t="s">
        <v>588</v>
      </c>
      <c r="C70" s="26"/>
      <c r="D70" s="27"/>
      <c r="E70" s="27"/>
      <c r="F70" s="22">
        <f>F71</f>
        <v>0</v>
      </c>
      <c r="G70" s="22">
        <f t="shared" ref="G70:H70" si="11">G71</f>
        <v>0</v>
      </c>
      <c r="H70" s="22">
        <f t="shared" si="11"/>
        <v>0</v>
      </c>
    </row>
    <row r="71" spans="1:8" s="10" customFormat="1" ht="131.25">
      <c r="A71" s="36" t="s">
        <v>61</v>
      </c>
      <c r="B71" s="19" t="s">
        <v>587</v>
      </c>
      <c r="C71" s="26">
        <v>100</v>
      </c>
      <c r="D71" s="27" t="s">
        <v>50</v>
      </c>
      <c r="E71" s="27" t="s">
        <v>51</v>
      </c>
      <c r="F71" s="22">
        <f>'8'!G350</f>
        <v>0</v>
      </c>
      <c r="G71" s="22">
        <f>'8'!H350</f>
        <v>0</v>
      </c>
      <c r="H71" s="22">
        <f>'8'!I350</f>
        <v>0</v>
      </c>
    </row>
    <row r="72" spans="1:8" s="10" customFormat="1" ht="37.5">
      <c r="A72" s="4" t="s">
        <v>406</v>
      </c>
      <c r="B72" s="19" t="s">
        <v>405</v>
      </c>
      <c r="C72" s="19"/>
      <c r="D72" s="18"/>
      <c r="E72" s="18"/>
      <c r="F72" s="16">
        <f>F73+F74</f>
        <v>8477.7999999999993</v>
      </c>
      <c r="G72" s="16">
        <f t="shared" ref="G72:H72" si="12">G73+G74</f>
        <v>6996.1</v>
      </c>
      <c r="H72" s="16">
        <f t="shared" si="12"/>
        <v>7362.6</v>
      </c>
    </row>
    <row r="73" spans="1:8" s="10" customFormat="1" ht="75">
      <c r="A73" s="4" t="s">
        <v>446</v>
      </c>
      <c r="B73" s="19" t="s">
        <v>447</v>
      </c>
      <c r="C73" s="19">
        <v>600</v>
      </c>
      <c r="D73" s="18" t="s">
        <v>50</v>
      </c>
      <c r="E73" s="18" t="s">
        <v>51</v>
      </c>
      <c r="F73" s="16">
        <f>SUM('8'!G352)</f>
        <v>7085.3</v>
      </c>
      <c r="G73" s="16">
        <f>SUM('8'!H352)</f>
        <v>6996.1</v>
      </c>
      <c r="H73" s="16">
        <f>SUM('8'!I352)</f>
        <v>7362.6</v>
      </c>
    </row>
    <row r="74" spans="1:8" s="10" customFormat="1" ht="112.5">
      <c r="A74" s="4" t="s">
        <v>649</v>
      </c>
      <c r="B74" s="19" t="s">
        <v>644</v>
      </c>
      <c r="C74" s="19">
        <v>600</v>
      </c>
      <c r="D74" s="18" t="s">
        <v>50</v>
      </c>
      <c r="E74" s="18" t="s">
        <v>51</v>
      </c>
      <c r="F74" s="16">
        <f>'8'!G353</f>
        <v>1392.5</v>
      </c>
      <c r="G74" s="16">
        <f>'8'!H353</f>
        <v>0</v>
      </c>
      <c r="H74" s="16">
        <f>'8'!I353</f>
        <v>0</v>
      </c>
    </row>
    <row r="75" spans="1:8" s="10" customFormat="1" ht="37.5">
      <c r="A75" s="7" t="s">
        <v>371</v>
      </c>
      <c r="B75" s="26" t="s">
        <v>365</v>
      </c>
      <c r="C75" s="26"/>
      <c r="D75" s="27"/>
      <c r="E75" s="27"/>
      <c r="F75" s="22">
        <f>F76</f>
        <v>2473.1</v>
      </c>
      <c r="G75" s="22">
        <f t="shared" ref="G75:H75" si="13">G76</f>
        <v>2485.1</v>
      </c>
      <c r="H75" s="22">
        <f t="shared" si="13"/>
        <v>2497.1</v>
      </c>
    </row>
    <row r="76" spans="1:8" s="10" customFormat="1" ht="75">
      <c r="A76" s="4" t="s">
        <v>372</v>
      </c>
      <c r="B76" s="19" t="s">
        <v>366</v>
      </c>
      <c r="C76" s="19"/>
      <c r="D76" s="18"/>
      <c r="E76" s="18"/>
      <c r="F76" s="16">
        <f>F77+F79+F80+F81+F82+F78</f>
        <v>2473.1</v>
      </c>
      <c r="G76" s="16">
        <f>G77+G79+G80+G81+G82+G78</f>
        <v>2485.1</v>
      </c>
      <c r="H76" s="16">
        <f>H77+H79+H80+H81+H82+H78</f>
        <v>2497.1</v>
      </c>
    </row>
    <row r="77" spans="1:8" s="10" customFormat="1" ht="75">
      <c r="A77" s="4" t="s">
        <v>370</v>
      </c>
      <c r="B77" s="19" t="s">
        <v>368</v>
      </c>
      <c r="C77" s="19">
        <v>200</v>
      </c>
      <c r="D77" s="18" t="s">
        <v>50</v>
      </c>
      <c r="E77" s="18" t="s">
        <v>50</v>
      </c>
      <c r="F77" s="16">
        <f>SUM('8'!G361)</f>
        <v>1593.5</v>
      </c>
      <c r="G77" s="16">
        <f>SUM('8'!H361)</f>
        <v>1593.5</v>
      </c>
      <c r="H77" s="16">
        <f>SUM('8'!I361)</f>
        <v>1593.5</v>
      </c>
    </row>
    <row r="78" spans="1:8" s="10" customFormat="1" ht="56.25">
      <c r="A78" s="74" t="s">
        <v>650</v>
      </c>
      <c r="B78" s="19" t="s">
        <v>368</v>
      </c>
      <c r="C78" s="19">
        <v>300</v>
      </c>
      <c r="D78" s="18" t="s">
        <v>50</v>
      </c>
      <c r="E78" s="18" t="s">
        <v>50</v>
      </c>
      <c r="F78" s="16">
        <f>'8'!G362</f>
        <v>300</v>
      </c>
      <c r="G78" s="16">
        <f>'8'!H362</f>
        <v>312</v>
      </c>
      <c r="H78" s="16">
        <f>'8'!I362</f>
        <v>324</v>
      </c>
    </row>
    <row r="79" spans="1:8" s="10" customFormat="1" ht="37.5">
      <c r="A79" s="48" t="s">
        <v>369</v>
      </c>
      <c r="B79" s="19" t="s">
        <v>367</v>
      </c>
      <c r="C79" s="19">
        <v>300</v>
      </c>
      <c r="D79" s="18" t="s">
        <v>50</v>
      </c>
      <c r="E79" s="18" t="s">
        <v>50</v>
      </c>
      <c r="F79" s="16">
        <f>SUM('8'!G363)</f>
        <v>0</v>
      </c>
      <c r="G79" s="16">
        <f>SUM('8'!H363)</f>
        <v>0</v>
      </c>
      <c r="H79" s="16">
        <f>SUM('8'!I363)</f>
        <v>0</v>
      </c>
    </row>
    <row r="80" spans="1:8" s="10" customFormat="1" ht="131.25">
      <c r="A80" s="36" t="s">
        <v>451</v>
      </c>
      <c r="B80" s="19" t="s">
        <v>448</v>
      </c>
      <c r="C80" s="19">
        <v>100</v>
      </c>
      <c r="D80" s="18" t="s">
        <v>50</v>
      </c>
      <c r="E80" s="18" t="s">
        <v>50</v>
      </c>
      <c r="F80" s="16">
        <f>SUM('8'!G364)</f>
        <v>123.2</v>
      </c>
      <c r="G80" s="16">
        <f>SUM('8'!H364)</f>
        <v>123.2</v>
      </c>
      <c r="H80" s="16">
        <f>SUM('8'!I364)</f>
        <v>123.2</v>
      </c>
    </row>
    <row r="81" spans="1:8" s="10" customFormat="1" ht="75">
      <c r="A81" s="36" t="s">
        <v>450</v>
      </c>
      <c r="B81" s="19" t="s">
        <v>448</v>
      </c>
      <c r="C81" s="19">
        <v>200</v>
      </c>
      <c r="D81" s="18" t="s">
        <v>50</v>
      </c>
      <c r="E81" s="18" t="s">
        <v>50</v>
      </c>
      <c r="F81" s="16">
        <f>SUM('8'!G365)</f>
        <v>383.2</v>
      </c>
      <c r="G81" s="16">
        <f>SUM('8'!H365)</f>
        <v>383.2</v>
      </c>
      <c r="H81" s="16">
        <f>SUM('8'!I365)</f>
        <v>383.2</v>
      </c>
    </row>
    <row r="82" spans="1:8" s="10" customFormat="1" ht="56.25">
      <c r="A82" s="48" t="s">
        <v>449</v>
      </c>
      <c r="B82" s="38" t="s">
        <v>448</v>
      </c>
      <c r="C82" s="38">
        <v>300</v>
      </c>
      <c r="D82" s="37" t="s">
        <v>50</v>
      </c>
      <c r="E82" s="37" t="s">
        <v>50</v>
      </c>
      <c r="F82" s="16">
        <f>SUM('8'!G366)</f>
        <v>73.2</v>
      </c>
      <c r="G82" s="16">
        <f>SUM('8'!H366)</f>
        <v>73.2</v>
      </c>
      <c r="H82" s="16">
        <f>SUM('8'!I366)</f>
        <v>73.2</v>
      </c>
    </row>
    <row r="83" spans="1:8" s="10" customFormat="1" ht="18.75">
      <c r="A83" s="7" t="s">
        <v>409</v>
      </c>
      <c r="B83" s="26" t="s">
        <v>407</v>
      </c>
      <c r="C83" s="26"/>
      <c r="D83" s="56"/>
      <c r="E83" s="56"/>
      <c r="F83" s="22">
        <f>F84</f>
        <v>403.5</v>
      </c>
      <c r="G83" s="22">
        <f t="shared" ref="G83:H83" si="14">G84</f>
        <v>403.5</v>
      </c>
      <c r="H83" s="22">
        <f t="shared" si="14"/>
        <v>403.5</v>
      </c>
    </row>
    <row r="84" spans="1:8" s="10" customFormat="1" ht="37.5">
      <c r="A84" s="4" t="s">
        <v>410</v>
      </c>
      <c r="B84" s="19" t="s">
        <v>408</v>
      </c>
      <c r="C84" s="19"/>
      <c r="D84" s="37"/>
      <c r="E84" s="37"/>
      <c r="F84" s="16">
        <f>F85+F86</f>
        <v>403.5</v>
      </c>
      <c r="G84" s="16">
        <f t="shared" ref="G84:H84" si="15">G85+G86</f>
        <v>403.5</v>
      </c>
      <c r="H84" s="16">
        <f t="shared" si="15"/>
        <v>403.5</v>
      </c>
    </row>
    <row r="85" spans="1:8" s="10" customFormat="1" ht="56.25">
      <c r="A85" s="36" t="s">
        <v>453</v>
      </c>
      <c r="B85" s="19" t="s">
        <v>452</v>
      </c>
      <c r="C85" s="19">
        <v>200</v>
      </c>
      <c r="D85" s="18" t="s">
        <v>50</v>
      </c>
      <c r="E85" s="18" t="s">
        <v>50</v>
      </c>
      <c r="F85" s="16">
        <f>SUM('8'!G369)</f>
        <v>338.5</v>
      </c>
      <c r="G85" s="16">
        <f>SUM('8'!H369)</f>
        <v>338.5</v>
      </c>
      <c r="H85" s="16">
        <f>SUM('8'!I369)</f>
        <v>338.5</v>
      </c>
    </row>
    <row r="86" spans="1:8" s="10" customFormat="1" ht="75">
      <c r="A86" s="36" t="s">
        <v>455</v>
      </c>
      <c r="B86" s="19" t="s">
        <v>454</v>
      </c>
      <c r="C86" s="19">
        <v>200</v>
      </c>
      <c r="D86" s="18" t="s">
        <v>50</v>
      </c>
      <c r="E86" s="18" t="s">
        <v>50</v>
      </c>
      <c r="F86" s="16">
        <f>SUM('8'!G370)</f>
        <v>65</v>
      </c>
      <c r="G86" s="16">
        <f>SUM('8'!H370)</f>
        <v>65</v>
      </c>
      <c r="H86" s="16">
        <f>SUM('8'!I370)</f>
        <v>65</v>
      </c>
    </row>
    <row r="87" spans="1:8" s="10" customFormat="1" ht="37.5">
      <c r="A87" s="7" t="s">
        <v>411</v>
      </c>
      <c r="B87" s="26" t="s">
        <v>413</v>
      </c>
      <c r="C87" s="26"/>
      <c r="D87" s="27"/>
      <c r="E87" s="27"/>
      <c r="F87" s="22">
        <f>F88</f>
        <v>29.1</v>
      </c>
      <c r="G87" s="22">
        <f t="shared" ref="G87:H88" si="16">G88</f>
        <v>29.1</v>
      </c>
      <c r="H87" s="22">
        <f t="shared" si="16"/>
        <v>29.1</v>
      </c>
    </row>
    <row r="88" spans="1:8" s="10" customFormat="1" ht="56.25">
      <c r="A88" s="4" t="s">
        <v>412</v>
      </c>
      <c r="B88" s="19" t="s">
        <v>414</v>
      </c>
      <c r="C88" s="19"/>
      <c r="D88" s="18"/>
      <c r="E88" s="18"/>
      <c r="F88" s="16">
        <f>F89</f>
        <v>29.1</v>
      </c>
      <c r="G88" s="16">
        <f t="shared" si="16"/>
        <v>29.1</v>
      </c>
      <c r="H88" s="16">
        <f t="shared" si="16"/>
        <v>29.1</v>
      </c>
    </row>
    <row r="89" spans="1:8" s="10" customFormat="1" ht="75">
      <c r="A89" s="36" t="s">
        <v>457</v>
      </c>
      <c r="B89" s="19" t="s">
        <v>456</v>
      </c>
      <c r="C89" s="19">
        <v>200</v>
      </c>
      <c r="D89" s="18" t="s">
        <v>50</v>
      </c>
      <c r="E89" s="18" t="s">
        <v>50</v>
      </c>
      <c r="F89" s="16">
        <f>SUM('8'!G373)</f>
        <v>29.1</v>
      </c>
      <c r="G89" s="16">
        <f>SUM('8'!H373)</f>
        <v>29.1</v>
      </c>
      <c r="H89" s="16">
        <f>SUM('8'!I373)</f>
        <v>29.1</v>
      </c>
    </row>
    <row r="90" spans="1:8" s="10" customFormat="1" ht="37.5">
      <c r="A90" s="7" t="s">
        <v>416</v>
      </c>
      <c r="B90" s="26" t="s">
        <v>415</v>
      </c>
      <c r="C90" s="26"/>
      <c r="D90" s="27"/>
      <c r="E90" s="27"/>
      <c r="F90" s="22">
        <f>F91</f>
        <v>8396.2000000000007</v>
      </c>
      <c r="G90" s="22">
        <f t="shared" ref="G90:H90" si="17">G91</f>
        <v>8582.5</v>
      </c>
      <c r="H90" s="22">
        <f t="shared" si="17"/>
        <v>8774.7000000000007</v>
      </c>
    </row>
    <row r="91" spans="1:8" s="10" customFormat="1" ht="56.25">
      <c r="A91" s="4" t="s">
        <v>565</v>
      </c>
      <c r="B91" s="19" t="s">
        <v>417</v>
      </c>
      <c r="C91" s="19"/>
      <c r="D91" s="18"/>
      <c r="E91" s="18"/>
      <c r="F91" s="16">
        <f>F92+F93</f>
        <v>8396.2000000000007</v>
      </c>
      <c r="G91" s="16">
        <f t="shared" ref="G91:H91" si="18">G92+G93</f>
        <v>8582.5</v>
      </c>
      <c r="H91" s="16">
        <f t="shared" si="18"/>
        <v>8774.7000000000007</v>
      </c>
    </row>
    <row r="92" spans="1:8" s="10" customFormat="1" ht="131.25">
      <c r="A92" s="36" t="s">
        <v>61</v>
      </c>
      <c r="B92" s="19" t="s">
        <v>463</v>
      </c>
      <c r="C92" s="19">
        <v>100</v>
      </c>
      <c r="D92" s="18" t="s">
        <v>50</v>
      </c>
      <c r="E92" s="18" t="s">
        <v>150</v>
      </c>
      <c r="F92" s="16">
        <f>SUM('8'!G386)</f>
        <v>7912.2</v>
      </c>
      <c r="G92" s="16">
        <f>SUM('8'!H386)</f>
        <v>7969.1</v>
      </c>
      <c r="H92" s="16">
        <f>SUM('8'!I386)</f>
        <v>8025.6</v>
      </c>
    </row>
    <row r="93" spans="1:8" s="10" customFormat="1" ht="93.75">
      <c r="A93" s="36" t="s">
        <v>464</v>
      </c>
      <c r="B93" s="19" t="s">
        <v>463</v>
      </c>
      <c r="C93" s="19">
        <v>200</v>
      </c>
      <c r="D93" s="18" t="s">
        <v>50</v>
      </c>
      <c r="E93" s="18" t="s">
        <v>150</v>
      </c>
      <c r="F93" s="16">
        <f>SUM('8'!G387)</f>
        <v>484</v>
      </c>
      <c r="G93" s="16">
        <f>SUM('8'!H387)</f>
        <v>613.4</v>
      </c>
      <c r="H93" s="16">
        <f>SUM('8'!I387)</f>
        <v>749.1</v>
      </c>
    </row>
    <row r="94" spans="1:8" s="10" customFormat="1" ht="56.25">
      <c r="A94" s="7" t="s">
        <v>419</v>
      </c>
      <c r="B94" s="26" t="s">
        <v>418</v>
      </c>
      <c r="C94" s="26"/>
      <c r="D94" s="27"/>
      <c r="E94" s="27"/>
      <c r="F94" s="22">
        <f>F95</f>
        <v>3717.7999999999997</v>
      </c>
      <c r="G94" s="22">
        <f t="shared" ref="G94:H94" si="19">G95</f>
        <v>3815.1000000000004</v>
      </c>
      <c r="H94" s="22">
        <f t="shared" si="19"/>
        <v>3908.7000000000003</v>
      </c>
    </row>
    <row r="95" spans="1:8" s="10" customFormat="1" ht="37.5">
      <c r="A95" s="4" t="s">
        <v>420</v>
      </c>
      <c r="B95" s="19" t="s">
        <v>421</v>
      </c>
      <c r="C95" s="19"/>
      <c r="D95" s="18"/>
      <c r="E95" s="18"/>
      <c r="F95" s="16">
        <f>F96+F97+F98</f>
        <v>3717.7999999999997</v>
      </c>
      <c r="G95" s="16">
        <f t="shared" ref="G95:H95" si="20">G96+G97+G98</f>
        <v>3815.1000000000004</v>
      </c>
      <c r="H95" s="16">
        <f t="shared" si="20"/>
        <v>3908.7000000000003</v>
      </c>
    </row>
    <row r="96" spans="1:8" s="10" customFormat="1" ht="112.5">
      <c r="A96" s="36" t="s">
        <v>460</v>
      </c>
      <c r="B96" s="19" t="s">
        <v>459</v>
      </c>
      <c r="C96" s="19">
        <v>100</v>
      </c>
      <c r="D96" s="18" t="s">
        <v>50</v>
      </c>
      <c r="E96" s="18" t="s">
        <v>150</v>
      </c>
      <c r="F96" s="16">
        <f>SUM('8'!G390)</f>
        <v>1878.1</v>
      </c>
      <c r="G96" s="16">
        <f>SUM('8'!H390)</f>
        <v>1891.9</v>
      </c>
      <c r="H96" s="16">
        <f>SUM('8'!I390)</f>
        <v>1965.5</v>
      </c>
    </row>
    <row r="97" spans="1:8" s="10" customFormat="1" ht="93.75">
      <c r="A97" s="36" t="s">
        <v>461</v>
      </c>
      <c r="B97" s="19" t="s">
        <v>459</v>
      </c>
      <c r="C97" s="19">
        <v>200</v>
      </c>
      <c r="D97" s="18" t="s">
        <v>50</v>
      </c>
      <c r="E97" s="18" t="s">
        <v>150</v>
      </c>
      <c r="F97" s="16">
        <f>SUM('8'!G391)</f>
        <v>1836.1</v>
      </c>
      <c r="G97" s="16">
        <f>SUM('8'!H391)</f>
        <v>1919.9</v>
      </c>
      <c r="H97" s="16">
        <f>SUM('8'!I391)</f>
        <v>1939.9</v>
      </c>
    </row>
    <row r="98" spans="1:8" s="10" customFormat="1" ht="37.5">
      <c r="A98" s="36" t="s">
        <v>462</v>
      </c>
      <c r="B98" s="19" t="s">
        <v>459</v>
      </c>
      <c r="C98" s="19">
        <v>800</v>
      </c>
      <c r="D98" s="18" t="s">
        <v>50</v>
      </c>
      <c r="E98" s="18" t="s">
        <v>150</v>
      </c>
      <c r="F98" s="16">
        <f>SUM('8'!G392)</f>
        <v>3.6</v>
      </c>
      <c r="G98" s="16">
        <f>SUM('8'!H392)</f>
        <v>3.3</v>
      </c>
      <c r="H98" s="16">
        <f>SUM('8'!I392)</f>
        <v>3.3</v>
      </c>
    </row>
    <row r="99" spans="1:8" s="10" customFormat="1" ht="37.5">
      <c r="A99" s="7" t="s">
        <v>323</v>
      </c>
      <c r="B99" s="33" t="s">
        <v>319</v>
      </c>
      <c r="C99" s="19"/>
      <c r="D99" s="24"/>
      <c r="E99" s="24"/>
      <c r="F99" s="22">
        <f>F108+F111+F100+F102+F104+F106</f>
        <v>23396</v>
      </c>
      <c r="G99" s="22">
        <f>G108+G111+G100+G102+G104+G106</f>
        <v>25054.300000000003</v>
      </c>
      <c r="H99" s="22">
        <f>H108+H111+H100+H102+H104+H106</f>
        <v>25876.199999999997</v>
      </c>
    </row>
    <row r="100" spans="1:8" s="10" customFormat="1" ht="93.75">
      <c r="A100" s="4" t="s">
        <v>382</v>
      </c>
      <c r="B100" s="19" t="s">
        <v>374</v>
      </c>
      <c r="C100" s="19"/>
      <c r="D100" s="18"/>
      <c r="E100" s="18"/>
      <c r="F100" s="22">
        <f>F101</f>
        <v>292.89999999999998</v>
      </c>
      <c r="G100" s="22">
        <f t="shared" ref="G100:H100" si="21">G101</f>
        <v>155.80000000000001</v>
      </c>
      <c r="H100" s="22">
        <f t="shared" si="21"/>
        <v>304.60000000000002</v>
      </c>
    </row>
    <row r="101" spans="1:8" s="10" customFormat="1" ht="75">
      <c r="A101" s="4" t="s">
        <v>391</v>
      </c>
      <c r="B101" s="19" t="s">
        <v>378</v>
      </c>
      <c r="C101" s="19">
        <v>300</v>
      </c>
      <c r="D101" s="18" t="s">
        <v>215</v>
      </c>
      <c r="E101" s="18" t="s">
        <v>123</v>
      </c>
      <c r="F101" s="22">
        <f>SUM('8'!G398)</f>
        <v>292.89999999999998</v>
      </c>
      <c r="G101" s="22">
        <f>SUM('8'!H398)</f>
        <v>155.80000000000001</v>
      </c>
      <c r="H101" s="22">
        <f>SUM('8'!I398)</f>
        <v>304.60000000000002</v>
      </c>
    </row>
    <row r="102" spans="1:8" s="10" customFormat="1" ht="56.25">
      <c r="A102" s="8" t="s">
        <v>383</v>
      </c>
      <c r="B102" s="19" t="s">
        <v>375</v>
      </c>
      <c r="C102" s="19"/>
      <c r="D102" s="18"/>
      <c r="E102" s="18"/>
      <c r="F102" s="22">
        <f>F103</f>
        <v>6624.9</v>
      </c>
      <c r="G102" s="22">
        <f t="shared" ref="G102:H102" si="22">G103</f>
        <v>7293.8</v>
      </c>
      <c r="H102" s="22">
        <f t="shared" si="22"/>
        <v>7252</v>
      </c>
    </row>
    <row r="103" spans="1:8" s="10" customFormat="1" ht="56.25">
      <c r="A103" s="32" t="s">
        <v>390</v>
      </c>
      <c r="B103" s="19" t="s">
        <v>379</v>
      </c>
      <c r="C103" s="19">
        <v>300</v>
      </c>
      <c r="D103" s="18" t="s">
        <v>215</v>
      </c>
      <c r="E103" s="18" t="s">
        <v>123</v>
      </c>
      <c r="F103" s="22">
        <f>SUM('8'!G400)</f>
        <v>6624.9</v>
      </c>
      <c r="G103" s="22">
        <f>SUM('8'!H400)</f>
        <v>7293.8</v>
      </c>
      <c r="H103" s="22">
        <f>SUM('8'!I400)</f>
        <v>7252</v>
      </c>
    </row>
    <row r="104" spans="1:8" s="10" customFormat="1" ht="56.25">
      <c r="A104" s="8" t="s">
        <v>384</v>
      </c>
      <c r="B104" s="19" t="s">
        <v>376</v>
      </c>
      <c r="C104" s="19"/>
      <c r="D104" s="18"/>
      <c r="E104" s="18"/>
      <c r="F104" s="22">
        <f>F105</f>
        <v>7393.1</v>
      </c>
      <c r="G104" s="22">
        <f t="shared" ref="G104:H104" si="23">G105</f>
        <v>7688.8</v>
      </c>
      <c r="H104" s="22">
        <f t="shared" si="23"/>
        <v>7996.4</v>
      </c>
    </row>
    <row r="105" spans="1:8" s="10" customFormat="1" ht="56.25">
      <c r="A105" s="32" t="s">
        <v>389</v>
      </c>
      <c r="B105" s="19" t="s">
        <v>380</v>
      </c>
      <c r="C105" s="19">
        <v>300</v>
      </c>
      <c r="D105" s="18" t="s">
        <v>215</v>
      </c>
      <c r="E105" s="18" t="s">
        <v>123</v>
      </c>
      <c r="F105" s="22">
        <f>SUM('8'!G402)</f>
        <v>7393.1</v>
      </c>
      <c r="G105" s="22">
        <f>SUM('8'!H402)</f>
        <v>7688.8</v>
      </c>
      <c r="H105" s="22">
        <f>SUM('8'!I402)</f>
        <v>7996.4</v>
      </c>
    </row>
    <row r="106" spans="1:8" s="10" customFormat="1" ht="75">
      <c r="A106" s="8" t="s">
        <v>385</v>
      </c>
      <c r="B106" s="19" t="s">
        <v>377</v>
      </c>
      <c r="C106" s="19"/>
      <c r="D106" s="18"/>
      <c r="E106" s="18"/>
      <c r="F106" s="22">
        <f>F107</f>
        <v>8088.9</v>
      </c>
      <c r="G106" s="22">
        <f t="shared" ref="G106:H106" si="24">G107</f>
        <v>8911.6</v>
      </c>
      <c r="H106" s="22">
        <f t="shared" si="24"/>
        <v>9268</v>
      </c>
    </row>
    <row r="107" spans="1:8" s="10" customFormat="1" ht="112.5">
      <c r="A107" s="4" t="s">
        <v>388</v>
      </c>
      <c r="B107" s="19" t="s">
        <v>381</v>
      </c>
      <c r="C107" s="19">
        <v>100</v>
      </c>
      <c r="D107" s="18" t="s">
        <v>215</v>
      </c>
      <c r="E107" s="18" t="s">
        <v>123</v>
      </c>
      <c r="F107" s="22">
        <f>SUM('8'!G404)</f>
        <v>8088.9</v>
      </c>
      <c r="G107" s="22">
        <f>SUM('8'!H404)</f>
        <v>8911.6</v>
      </c>
      <c r="H107" s="22">
        <f>SUM('8'!I404)</f>
        <v>9268</v>
      </c>
    </row>
    <row r="108" spans="1:8" s="10" customFormat="1" ht="75">
      <c r="A108" s="4" t="s">
        <v>336</v>
      </c>
      <c r="B108" s="19" t="s">
        <v>324</v>
      </c>
      <c r="C108" s="19"/>
      <c r="D108" s="23"/>
      <c r="E108" s="23"/>
      <c r="F108" s="16">
        <f>F109+F110</f>
        <v>844.19999999999993</v>
      </c>
      <c r="G108" s="16">
        <f t="shared" ref="G108:H108" si="25">G109+G110</f>
        <v>852.3</v>
      </c>
      <c r="H108" s="16">
        <f t="shared" si="25"/>
        <v>903.2</v>
      </c>
    </row>
    <row r="109" spans="1:8" s="10" customFormat="1" ht="131.25">
      <c r="A109" s="4" t="s">
        <v>330</v>
      </c>
      <c r="B109" s="19" t="s">
        <v>325</v>
      </c>
      <c r="C109" s="19">
        <v>100</v>
      </c>
      <c r="D109" s="18" t="s">
        <v>9</v>
      </c>
      <c r="E109" s="18" t="s">
        <v>141</v>
      </c>
      <c r="F109" s="16">
        <f>SUM('8'!G278)</f>
        <v>756.9</v>
      </c>
      <c r="G109" s="16">
        <f>SUM('8'!H278)</f>
        <v>756.9</v>
      </c>
      <c r="H109" s="16">
        <f>SUM('8'!I278)</f>
        <v>768.4</v>
      </c>
    </row>
    <row r="110" spans="1:8" s="10" customFormat="1" ht="93.75">
      <c r="A110" s="4" t="s">
        <v>331</v>
      </c>
      <c r="B110" s="19" t="s">
        <v>325</v>
      </c>
      <c r="C110" s="19">
        <v>200</v>
      </c>
      <c r="D110" s="18" t="s">
        <v>9</v>
      </c>
      <c r="E110" s="18" t="s">
        <v>141</v>
      </c>
      <c r="F110" s="16">
        <f>SUM('8'!G279)</f>
        <v>87.3</v>
      </c>
      <c r="G110" s="16">
        <f>SUM('8'!H279)</f>
        <v>95.4</v>
      </c>
      <c r="H110" s="16">
        <f>SUM('8'!I279)</f>
        <v>134.80000000000001</v>
      </c>
    </row>
    <row r="111" spans="1:8" s="10" customFormat="1" ht="37.5">
      <c r="A111" s="8" t="s">
        <v>526</v>
      </c>
      <c r="B111" s="19" t="s">
        <v>392</v>
      </c>
      <c r="C111" s="19"/>
      <c r="D111" s="18"/>
      <c r="E111" s="18"/>
      <c r="F111" s="16">
        <f>F112</f>
        <v>152</v>
      </c>
      <c r="G111" s="16">
        <f t="shared" ref="G111:H111" si="26">G112</f>
        <v>152</v>
      </c>
      <c r="H111" s="16">
        <f t="shared" si="26"/>
        <v>152</v>
      </c>
    </row>
    <row r="112" spans="1:8" s="10" customFormat="1" ht="93.75">
      <c r="A112" s="32" t="s">
        <v>386</v>
      </c>
      <c r="B112" s="19" t="s">
        <v>387</v>
      </c>
      <c r="C112" s="19">
        <v>300</v>
      </c>
      <c r="D112" s="18" t="s">
        <v>215</v>
      </c>
      <c r="E112" s="18" t="s">
        <v>123</v>
      </c>
      <c r="F112" s="16">
        <f>SUM('8'!G406)</f>
        <v>152</v>
      </c>
      <c r="G112" s="16">
        <f>SUM('8'!H406)</f>
        <v>152</v>
      </c>
      <c r="H112" s="16">
        <f>SUM('8'!I406)</f>
        <v>152</v>
      </c>
    </row>
    <row r="113" spans="1:8" s="10" customFormat="1" ht="93.75">
      <c r="A113" s="6" t="s">
        <v>515</v>
      </c>
      <c r="B113" s="68" t="s">
        <v>275</v>
      </c>
      <c r="C113" s="68"/>
      <c r="D113" s="23"/>
      <c r="E113" s="23"/>
      <c r="F113" s="15">
        <f>SUM(F124+F131+F120+F114+F141)</f>
        <v>153132.20000000001</v>
      </c>
      <c r="G113" s="15">
        <f t="shared" ref="G113:H113" si="27">SUM(G124+G131+G120+G114+G141)</f>
        <v>158130.63</v>
      </c>
      <c r="H113" s="15">
        <f t="shared" si="27"/>
        <v>95877.9</v>
      </c>
    </row>
    <row r="114" spans="1:8" s="10" customFormat="1" ht="19.5">
      <c r="A114" s="7" t="s">
        <v>279</v>
      </c>
      <c r="B114" s="35" t="s">
        <v>276</v>
      </c>
      <c r="C114" s="35"/>
      <c r="D114" s="24"/>
      <c r="E114" s="24"/>
      <c r="F114" s="22">
        <f>SUM(F117+F115)</f>
        <v>32772.5</v>
      </c>
      <c r="G114" s="22">
        <f>SUM(G117+G115)</f>
        <v>104746</v>
      </c>
      <c r="H114" s="22">
        <f>SUM(H117+H115)</f>
        <v>73530.799999999988</v>
      </c>
    </row>
    <row r="115" spans="1:8" s="10" customFormat="1" ht="56.25">
      <c r="A115" s="4" t="s">
        <v>280</v>
      </c>
      <c r="B115" s="19" t="s">
        <v>277</v>
      </c>
      <c r="C115" s="19"/>
      <c r="D115" s="24"/>
      <c r="E115" s="24"/>
      <c r="F115" s="22">
        <f>SUM(F116)</f>
        <v>3433.5</v>
      </c>
      <c r="G115" s="22">
        <f t="shared" ref="G115:H115" si="28">SUM(G116)</f>
        <v>4827.5</v>
      </c>
      <c r="H115" s="22">
        <f t="shared" si="28"/>
        <v>4856.8999999999996</v>
      </c>
    </row>
    <row r="116" spans="1:8" s="10" customFormat="1" ht="37.5">
      <c r="A116" s="4" t="s">
        <v>281</v>
      </c>
      <c r="B116" s="19" t="s">
        <v>278</v>
      </c>
      <c r="C116" s="19">
        <v>300</v>
      </c>
      <c r="D116" s="18" t="s">
        <v>215</v>
      </c>
      <c r="E116" s="18" t="s">
        <v>51</v>
      </c>
      <c r="F116" s="22">
        <f>SUM('8'!G182)</f>
        <v>3433.5</v>
      </c>
      <c r="G116" s="22">
        <f>SUM('8'!H182)</f>
        <v>4827.5</v>
      </c>
      <c r="H116" s="22">
        <f>SUM('8'!I182)</f>
        <v>4856.8999999999996</v>
      </c>
    </row>
    <row r="117" spans="1:8" s="10" customFormat="1" ht="75">
      <c r="A117" s="4" t="s">
        <v>284</v>
      </c>
      <c r="B117" s="30" t="s">
        <v>283</v>
      </c>
      <c r="C117" s="30"/>
      <c r="D117" s="23"/>
      <c r="E117" s="23"/>
      <c r="F117" s="16">
        <f>SUM(F118+F119)</f>
        <v>29339</v>
      </c>
      <c r="G117" s="16">
        <f t="shared" ref="G117:H117" si="29">SUM(G118+G119)</f>
        <v>99918.5</v>
      </c>
      <c r="H117" s="16">
        <f t="shared" si="29"/>
        <v>68673.899999999994</v>
      </c>
    </row>
    <row r="118" spans="1:8" s="10" customFormat="1" ht="93.75">
      <c r="A118" s="4" t="s">
        <v>562</v>
      </c>
      <c r="B118" s="30" t="s">
        <v>612</v>
      </c>
      <c r="C118" s="30">
        <v>500</v>
      </c>
      <c r="D118" s="31" t="s">
        <v>158</v>
      </c>
      <c r="E118" s="31" t="s">
        <v>158</v>
      </c>
      <c r="F118" s="16">
        <f>SUM('8'!G147)</f>
        <v>26639</v>
      </c>
      <c r="G118" s="16">
        <f>SUM('8'!H147)</f>
        <v>99917.5</v>
      </c>
      <c r="H118" s="16">
        <f>SUM('8'!I147)</f>
        <v>68672.899999999994</v>
      </c>
    </row>
    <row r="119" spans="1:8" s="10" customFormat="1" ht="75">
      <c r="A119" s="4" t="s">
        <v>552</v>
      </c>
      <c r="B119" s="19" t="s">
        <v>551</v>
      </c>
      <c r="C119" s="19">
        <v>200</v>
      </c>
      <c r="D119" s="18" t="s">
        <v>123</v>
      </c>
      <c r="E119" s="18" t="s">
        <v>188</v>
      </c>
      <c r="F119" s="16">
        <f>'8'!G109</f>
        <v>2700</v>
      </c>
      <c r="G119" s="16">
        <f>'8'!H109</f>
        <v>1</v>
      </c>
      <c r="H119" s="16">
        <f>'8'!I109</f>
        <v>1</v>
      </c>
    </row>
    <row r="120" spans="1:8" s="10" customFormat="1" ht="56.25">
      <c r="A120" s="7" t="s">
        <v>289</v>
      </c>
      <c r="B120" s="35" t="s">
        <v>285</v>
      </c>
      <c r="C120" s="26"/>
      <c r="D120" s="24"/>
      <c r="E120" s="24"/>
      <c r="F120" s="22">
        <f>SUM(F121)</f>
        <v>2003.3</v>
      </c>
      <c r="G120" s="22">
        <f t="shared" ref="G120:H120" si="30">SUM(G121)</f>
        <v>9095.1299999999992</v>
      </c>
      <c r="H120" s="22">
        <f t="shared" si="30"/>
        <v>6196.1</v>
      </c>
    </row>
    <row r="121" spans="1:8" s="10" customFormat="1" ht="75">
      <c r="A121" s="4" t="s">
        <v>527</v>
      </c>
      <c r="B121" s="30" t="s">
        <v>286</v>
      </c>
      <c r="C121" s="19"/>
      <c r="D121" s="23"/>
      <c r="E121" s="23"/>
      <c r="F121" s="16">
        <f>SUM(F122:F123)</f>
        <v>2003.3</v>
      </c>
      <c r="G121" s="16">
        <f t="shared" ref="G121:H121" si="31">SUM(G122:G123)</f>
        <v>9095.1299999999992</v>
      </c>
      <c r="H121" s="16">
        <f t="shared" si="31"/>
        <v>6196.1</v>
      </c>
    </row>
    <row r="122" spans="1:8" s="10" customFormat="1" ht="93.75">
      <c r="A122" s="4" t="s">
        <v>570</v>
      </c>
      <c r="B122" s="30" t="s">
        <v>288</v>
      </c>
      <c r="C122" s="19">
        <v>500</v>
      </c>
      <c r="D122" s="18" t="s">
        <v>158</v>
      </c>
      <c r="E122" s="18" t="s">
        <v>51</v>
      </c>
      <c r="F122" s="16">
        <f>SUM('8'!G137)</f>
        <v>0</v>
      </c>
      <c r="G122" s="16">
        <f>SUM('8'!H137)</f>
        <v>7091.83</v>
      </c>
      <c r="H122" s="16">
        <f>SUM('8'!I137)</f>
        <v>4192.8</v>
      </c>
    </row>
    <row r="123" spans="1:8" s="10" customFormat="1" ht="93.75">
      <c r="A123" s="4" t="s">
        <v>290</v>
      </c>
      <c r="B123" s="30" t="s">
        <v>287</v>
      </c>
      <c r="C123" s="19">
        <v>500</v>
      </c>
      <c r="D123" s="18" t="s">
        <v>158</v>
      </c>
      <c r="E123" s="18" t="s">
        <v>51</v>
      </c>
      <c r="F123" s="16">
        <f>SUM('8'!G138)</f>
        <v>2003.3</v>
      </c>
      <c r="G123" s="16">
        <f>SUM('8'!H138)</f>
        <v>2003.3</v>
      </c>
      <c r="H123" s="16">
        <f>SUM('8'!I138)</f>
        <v>2003.3</v>
      </c>
    </row>
    <row r="124" spans="1:8" s="10" customFormat="1" ht="56.25">
      <c r="A124" s="7" t="s">
        <v>295</v>
      </c>
      <c r="B124" s="26" t="s">
        <v>291</v>
      </c>
      <c r="C124" s="26"/>
      <c r="D124" s="24"/>
      <c r="E124" s="24"/>
      <c r="F124" s="22">
        <f>SUM(F125+F129)</f>
        <v>16187</v>
      </c>
      <c r="G124" s="22">
        <f>SUM(G125+G129)</f>
        <v>15471</v>
      </c>
      <c r="H124" s="22">
        <f>SUM(H125+H129)</f>
        <v>16104</v>
      </c>
    </row>
    <row r="125" spans="1:8" s="10" customFormat="1" ht="56.25">
      <c r="A125" s="4" t="s">
        <v>296</v>
      </c>
      <c r="B125" s="19" t="s">
        <v>292</v>
      </c>
      <c r="C125" s="19"/>
      <c r="D125" s="23"/>
      <c r="E125" s="23"/>
      <c r="F125" s="16">
        <f>SUM(F126:F128)</f>
        <v>14187</v>
      </c>
      <c r="G125" s="16">
        <f>SUM(G126:G128)</f>
        <v>15470</v>
      </c>
      <c r="H125" s="16">
        <f>SUM(H126:H128)</f>
        <v>16103</v>
      </c>
    </row>
    <row r="126" spans="1:8" s="10" customFormat="1" ht="93.75">
      <c r="A126" s="4" t="s">
        <v>297</v>
      </c>
      <c r="B126" s="19" t="s">
        <v>293</v>
      </c>
      <c r="C126" s="19">
        <v>500</v>
      </c>
      <c r="D126" s="18" t="s">
        <v>123</v>
      </c>
      <c r="E126" s="18" t="s">
        <v>150</v>
      </c>
      <c r="F126" s="16">
        <f>SUM('8'!G102)</f>
        <v>0</v>
      </c>
      <c r="G126" s="16">
        <f>SUM('8'!H102)</f>
        <v>0</v>
      </c>
      <c r="H126" s="16">
        <f>SUM('8'!I102)</f>
        <v>0</v>
      </c>
    </row>
    <row r="127" spans="1:8" s="10" customFormat="1" ht="93.75">
      <c r="A127" s="4" t="s">
        <v>297</v>
      </c>
      <c r="B127" s="19" t="s">
        <v>299</v>
      </c>
      <c r="C127" s="19">
        <v>500</v>
      </c>
      <c r="D127" s="18" t="s">
        <v>123</v>
      </c>
      <c r="E127" s="18" t="s">
        <v>150</v>
      </c>
      <c r="F127" s="16">
        <f>'9'!F119</f>
        <v>14187</v>
      </c>
      <c r="G127" s="16">
        <f>'9'!G119</f>
        <v>15470</v>
      </c>
      <c r="H127" s="16">
        <f>'9'!H119</f>
        <v>16103</v>
      </c>
    </row>
    <row r="128" spans="1:8" s="10" customFormat="1" ht="112.5">
      <c r="A128" s="4" t="s">
        <v>298</v>
      </c>
      <c r="B128" s="19" t="s">
        <v>299</v>
      </c>
      <c r="C128" s="19">
        <v>200</v>
      </c>
      <c r="D128" s="18" t="s">
        <v>123</v>
      </c>
      <c r="E128" s="18" t="s">
        <v>150</v>
      </c>
      <c r="F128" s="16">
        <f>SUM('8'!G103)</f>
        <v>0</v>
      </c>
      <c r="G128" s="16">
        <f>SUM('8'!H103)</f>
        <v>0</v>
      </c>
      <c r="H128" s="16">
        <f>SUM('8'!I103)</f>
        <v>0</v>
      </c>
    </row>
    <row r="129" spans="1:9" s="10" customFormat="1" ht="56.25">
      <c r="A129" s="4" t="s">
        <v>303</v>
      </c>
      <c r="B129" s="19" t="s">
        <v>301</v>
      </c>
      <c r="C129" s="19"/>
      <c r="D129" s="25"/>
      <c r="E129" s="25"/>
      <c r="F129" s="16">
        <f>SUM(F130)</f>
        <v>2000</v>
      </c>
      <c r="G129" s="16">
        <f t="shared" ref="G129:H129" si="32">SUM(G130)</f>
        <v>1</v>
      </c>
      <c r="H129" s="16">
        <f t="shared" si="32"/>
        <v>1</v>
      </c>
    </row>
    <row r="130" spans="1:9" s="10" customFormat="1" ht="93.75">
      <c r="A130" s="4" t="s">
        <v>304</v>
      </c>
      <c r="B130" s="19" t="s">
        <v>302</v>
      </c>
      <c r="C130" s="19">
        <v>600</v>
      </c>
      <c r="D130" s="18" t="s">
        <v>123</v>
      </c>
      <c r="E130" s="18" t="s">
        <v>72</v>
      </c>
      <c r="F130" s="16">
        <f>SUM('8'!G97)</f>
        <v>2000</v>
      </c>
      <c r="G130" s="16">
        <f>SUM('8'!H97)</f>
        <v>1</v>
      </c>
      <c r="H130" s="16">
        <f>SUM('8'!I97)</f>
        <v>1</v>
      </c>
    </row>
    <row r="131" spans="1:9" s="10" customFormat="1" ht="75">
      <c r="A131" s="7" t="s">
        <v>308</v>
      </c>
      <c r="B131" s="26" t="s">
        <v>305</v>
      </c>
      <c r="C131" s="26"/>
      <c r="D131" s="24"/>
      <c r="E131" s="24"/>
      <c r="F131" s="22">
        <f>SUM(F138+F132)</f>
        <v>102169.4</v>
      </c>
      <c r="G131" s="22">
        <f t="shared" ref="G131:H131" si="33">SUM(G138+G132)</f>
        <v>28818.5</v>
      </c>
      <c r="H131" s="22">
        <f t="shared" si="33"/>
        <v>47</v>
      </c>
    </row>
    <row r="132" spans="1:9" s="10" customFormat="1" ht="18.75">
      <c r="A132" s="4" t="s">
        <v>313</v>
      </c>
      <c r="B132" s="30" t="s">
        <v>311</v>
      </c>
      <c r="C132" s="30"/>
      <c r="D132" s="23"/>
      <c r="E132" s="23"/>
      <c r="F132" s="16">
        <f>SUM(F135+F133+F136+F134+F137)</f>
        <v>73847.8</v>
      </c>
      <c r="G132" s="16">
        <f t="shared" ref="G132:H132" si="34">SUM(G135+G133+G136+G134+G137)</f>
        <v>28817.5</v>
      </c>
      <c r="H132" s="16">
        <f t="shared" si="34"/>
        <v>46</v>
      </c>
    </row>
    <row r="133" spans="1:9" s="10" customFormat="1" ht="75">
      <c r="A133" s="59" t="s">
        <v>549</v>
      </c>
      <c r="B133" s="19" t="s">
        <v>548</v>
      </c>
      <c r="C133" s="19">
        <v>400</v>
      </c>
      <c r="D133" s="18" t="s">
        <v>19</v>
      </c>
      <c r="E133" s="18" t="s">
        <v>179</v>
      </c>
      <c r="F133" s="16">
        <f>'8'!G198</f>
        <v>68748.800000000003</v>
      </c>
      <c r="G133" s="16">
        <f>'8'!H198</f>
        <v>1</v>
      </c>
      <c r="H133" s="16">
        <f>'8'!I198</f>
        <v>1</v>
      </c>
      <c r="I133" s="62"/>
    </row>
    <row r="134" spans="1:9" s="10" customFormat="1" ht="56.25">
      <c r="A134" s="4" t="s">
        <v>614</v>
      </c>
      <c r="B134" s="30" t="s">
        <v>548</v>
      </c>
      <c r="C134" s="30">
        <v>500</v>
      </c>
      <c r="D134" s="31" t="s">
        <v>158</v>
      </c>
      <c r="E134" s="31" t="s">
        <v>158</v>
      </c>
      <c r="F134" s="16">
        <f>SUM('8'!G150)</f>
        <v>0</v>
      </c>
      <c r="G134" s="16">
        <f>SUM('8'!H150)</f>
        <v>28771.5</v>
      </c>
      <c r="H134" s="16">
        <f>SUM('8'!I150)</f>
        <v>0</v>
      </c>
      <c r="I134" s="62"/>
    </row>
    <row r="135" spans="1:9" s="10" customFormat="1" ht="75">
      <c r="A135" s="4" t="s">
        <v>590</v>
      </c>
      <c r="B135" s="30" t="s">
        <v>312</v>
      </c>
      <c r="C135" s="30">
        <v>400</v>
      </c>
      <c r="D135" s="31" t="s">
        <v>19</v>
      </c>
      <c r="E135" s="31" t="s">
        <v>179</v>
      </c>
      <c r="F135" s="16">
        <f>'8'!G199</f>
        <v>55</v>
      </c>
      <c r="G135" s="16">
        <f>'8'!H199</f>
        <v>1</v>
      </c>
      <c r="H135" s="16">
        <f>'8'!I199</f>
        <v>1</v>
      </c>
    </row>
    <row r="136" spans="1:9" s="10" customFormat="1" ht="75">
      <c r="A136" s="32" t="s">
        <v>590</v>
      </c>
      <c r="B136" s="30" t="s">
        <v>312</v>
      </c>
      <c r="C136" s="30">
        <v>400</v>
      </c>
      <c r="D136" s="31" t="s">
        <v>19</v>
      </c>
      <c r="E136" s="31" t="s">
        <v>179</v>
      </c>
      <c r="F136" s="16">
        <f>'8'!G412</f>
        <v>0</v>
      </c>
      <c r="G136" s="16">
        <f>'8'!H412</f>
        <v>0</v>
      </c>
      <c r="H136" s="16">
        <f>'8'!I412</f>
        <v>0</v>
      </c>
    </row>
    <row r="137" spans="1:9" s="10" customFormat="1" ht="75">
      <c r="A137" s="4" t="s">
        <v>625</v>
      </c>
      <c r="B137" s="19" t="s">
        <v>312</v>
      </c>
      <c r="C137" s="19">
        <v>400</v>
      </c>
      <c r="D137" s="18" t="s">
        <v>50</v>
      </c>
      <c r="E137" s="18" t="s">
        <v>179</v>
      </c>
      <c r="F137" s="16">
        <f>SUM('8'!G345)</f>
        <v>5044</v>
      </c>
      <c r="G137" s="16">
        <f>SUM('8'!H345)</f>
        <v>44</v>
      </c>
      <c r="H137" s="16">
        <f>SUM('8'!I345)</f>
        <v>44</v>
      </c>
    </row>
    <row r="138" spans="1:9" s="10" customFormat="1" ht="37.5">
      <c r="A138" s="4" t="s">
        <v>309</v>
      </c>
      <c r="B138" s="19" t="s">
        <v>306</v>
      </c>
      <c r="C138" s="19"/>
      <c r="D138" s="23"/>
      <c r="E138" s="23"/>
      <c r="F138" s="16">
        <f>SUM(F139,F140)</f>
        <v>28321.599999999999</v>
      </c>
      <c r="G138" s="16">
        <f t="shared" ref="G138:H138" si="35">SUM(G139,G140)</f>
        <v>1</v>
      </c>
      <c r="H138" s="16">
        <f t="shared" si="35"/>
        <v>1</v>
      </c>
    </row>
    <row r="139" spans="1:9" s="10" customFormat="1" ht="75">
      <c r="A139" s="4" t="s">
        <v>310</v>
      </c>
      <c r="B139" s="19" t="s">
        <v>307</v>
      </c>
      <c r="C139" s="19">
        <v>200</v>
      </c>
      <c r="D139" s="18" t="s">
        <v>123</v>
      </c>
      <c r="E139" s="18" t="s">
        <v>188</v>
      </c>
      <c r="F139" s="16">
        <f>SUM('8'!G112)</f>
        <v>4000</v>
      </c>
      <c r="G139" s="16">
        <f>SUM('8'!H112)</f>
        <v>1</v>
      </c>
      <c r="H139" s="16">
        <f>SUM('8'!I112)</f>
        <v>1</v>
      </c>
    </row>
    <row r="140" spans="1:9" s="10" customFormat="1" ht="56.25">
      <c r="A140" s="36" t="s">
        <v>658</v>
      </c>
      <c r="B140" s="19" t="s">
        <v>635</v>
      </c>
      <c r="C140" s="19">
        <v>500</v>
      </c>
      <c r="D140" s="18" t="s">
        <v>72</v>
      </c>
      <c r="E140" s="18" t="s">
        <v>9</v>
      </c>
      <c r="F140" s="16">
        <f>'9'!F310</f>
        <v>24321.599999999999</v>
      </c>
      <c r="G140" s="16">
        <f>'9'!G310</f>
        <v>0</v>
      </c>
      <c r="H140" s="16">
        <f>'9'!H310</f>
        <v>0</v>
      </c>
    </row>
    <row r="141" spans="1:9" s="10" customFormat="1" ht="56.25">
      <c r="A141" s="4" t="s">
        <v>603</v>
      </c>
      <c r="B141" s="19" t="s">
        <v>602</v>
      </c>
      <c r="C141" s="19"/>
      <c r="D141" s="18" t="s">
        <v>123</v>
      </c>
      <c r="E141" s="18" t="s">
        <v>188</v>
      </c>
      <c r="F141" s="16">
        <f>F142</f>
        <v>0</v>
      </c>
      <c r="G141" s="16">
        <f t="shared" ref="G141:H142" si="36">G142</f>
        <v>0</v>
      </c>
      <c r="H141" s="16">
        <f t="shared" si="36"/>
        <v>0</v>
      </c>
    </row>
    <row r="142" spans="1:9" s="10" customFormat="1" ht="37.5">
      <c r="A142" s="4" t="s">
        <v>606</v>
      </c>
      <c r="B142" s="19" t="s">
        <v>604</v>
      </c>
      <c r="C142" s="19"/>
      <c r="D142" s="18" t="s">
        <v>123</v>
      </c>
      <c r="E142" s="18" t="s">
        <v>188</v>
      </c>
      <c r="F142" s="16">
        <f>F143</f>
        <v>0</v>
      </c>
      <c r="G142" s="16">
        <f t="shared" si="36"/>
        <v>0</v>
      </c>
      <c r="H142" s="16">
        <f t="shared" si="36"/>
        <v>0</v>
      </c>
    </row>
    <row r="143" spans="1:9" s="10" customFormat="1" ht="56.25">
      <c r="A143" s="4" t="s">
        <v>607</v>
      </c>
      <c r="B143" s="19" t="s">
        <v>605</v>
      </c>
      <c r="C143" s="19">
        <v>500</v>
      </c>
      <c r="D143" s="18" t="s">
        <v>123</v>
      </c>
      <c r="E143" s="18" t="s">
        <v>188</v>
      </c>
      <c r="F143" s="16">
        <f>SUM('8'!G115)</f>
        <v>0</v>
      </c>
      <c r="G143" s="16">
        <f>SUM('8'!H115)</f>
        <v>0</v>
      </c>
      <c r="H143" s="16">
        <f>SUM('8'!I115)</f>
        <v>0</v>
      </c>
    </row>
    <row r="144" spans="1:9" s="10" customFormat="1" ht="75">
      <c r="A144" s="70" t="s">
        <v>485</v>
      </c>
      <c r="B144" s="68" t="s">
        <v>479</v>
      </c>
      <c r="C144" s="68"/>
      <c r="D144" s="69"/>
      <c r="E144" s="69"/>
      <c r="F144" s="15">
        <f>SUM(F145)</f>
        <v>271</v>
      </c>
      <c r="G144" s="15">
        <f t="shared" ref="G144:H144" si="37">SUM(G145)</f>
        <v>282</v>
      </c>
      <c r="H144" s="15">
        <f t="shared" si="37"/>
        <v>282</v>
      </c>
    </row>
    <row r="145" spans="1:8" s="10" customFormat="1" ht="56.25">
      <c r="A145" s="7" t="s">
        <v>486</v>
      </c>
      <c r="B145" s="26" t="s">
        <v>480</v>
      </c>
      <c r="C145" s="26"/>
      <c r="D145" s="27"/>
      <c r="E145" s="27"/>
      <c r="F145" s="22">
        <f>F148+F150+F152+F146</f>
        <v>271</v>
      </c>
      <c r="G145" s="22">
        <f t="shared" ref="G145:H145" si="38">G148+G150+G152+G146</f>
        <v>282</v>
      </c>
      <c r="H145" s="22">
        <f t="shared" si="38"/>
        <v>282</v>
      </c>
    </row>
    <row r="146" spans="1:8" s="10" customFormat="1" ht="75">
      <c r="A146" s="36" t="s">
        <v>496</v>
      </c>
      <c r="B146" s="19" t="s">
        <v>492</v>
      </c>
      <c r="C146" s="19"/>
      <c r="D146" s="18" t="s">
        <v>19</v>
      </c>
      <c r="E146" s="18" t="s">
        <v>179</v>
      </c>
      <c r="F146" s="22">
        <f>F147</f>
        <v>31</v>
      </c>
      <c r="G146" s="22">
        <f t="shared" ref="G146:H146" si="39">G147</f>
        <v>31.5</v>
      </c>
      <c r="H146" s="22">
        <f t="shared" si="39"/>
        <v>31.5</v>
      </c>
    </row>
    <row r="147" spans="1:8" s="10" customFormat="1" ht="75">
      <c r="A147" s="32" t="s">
        <v>477</v>
      </c>
      <c r="B147" s="19" t="s">
        <v>491</v>
      </c>
      <c r="C147" s="19">
        <v>200</v>
      </c>
      <c r="D147" s="18" t="s">
        <v>19</v>
      </c>
      <c r="E147" s="18" t="s">
        <v>179</v>
      </c>
      <c r="F147" s="22">
        <f>SUM('8'!G424)</f>
        <v>31</v>
      </c>
      <c r="G147" s="22">
        <f>SUM('8'!H424)</f>
        <v>31.5</v>
      </c>
      <c r="H147" s="22">
        <f>SUM('8'!I424)</f>
        <v>31.5</v>
      </c>
    </row>
    <row r="148" spans="1:8" s="10" customFormat="1" ht="75">
      <c r="A148" s="4" t="s">
        <v>495</v>
      </c>
      <c r="B148" s="19" t="s">
        <v>481</v>
      </c>
      <c r="C148" s="19"/>
      <c r="D148" s="18"/>
      <c r="E148" s="18"/>
      <c r="F148" s="16">
        <f>F149</f>
        <v>200</v>
      </c>
      <c r="G148" s="16">
        <f t="shared" ref="G148:H148" si="40">G149</f>
        <v>205</v>
      </c>
      <c r="H148" s="16">
        <f t="shared" si="40"/>
        <v>205</v>
      </c>
    </row>
    <row r="149" spans="1:8" s="10" customFormat="1" ht="206.25">
      <c r="A149" s="36" t="s">
        <v>494</v>
      </c>
      <c r="B149" s="19" t="s">
        <v>484</v>
      </c>
      <c r="C149" s="19">
        <v>100</v>
      </c>
      <c r="D149" s="18" t="s">
        <v>50</v>
      </c>
      <c r="E149" s="18" t="s">
        <v>50</v>
      </c>
      <c r="F149" s="16">
        <f>SUM('8'!G377)</f>
        <v>200</v>
      </c>
      <c r="G149" s="16">
        <f>SUM('8'!H377)</f>
        <v>205</v>
      </c>
      <c r="H149" s="16">
        <f>SUM('8'!I377)</f>
        <v>205</v>
      </c>
    </row>
    <row r="150" spans="1:8" s="10" customFormat="1" ht="56.25">
      <c r="A150" s="4" t="s">
        <v>493</v>
      </c>
      <c r="B150" s="19" t="s">
        <v>482</v>
      </c>
      <c r="C150" s="19"/>
      <c r="D150" s="18"/>
      <c r="E150" s="18"/>
      <c r="F150" s="16">
        <f>F151</f>
        <v>5</v>
      </c>
      <c r="G150" s="16">
        <f t="shared" ref="G150:H150" si="41">G151</f>
        <v>5.5</v>
      </c>
      <c r="H150" s="16">
        <f t="shared" si="41"/>
        <v>5.5</v>
      </c>
    </row>
    <row r="151" spans="1:8" s="10" customFormat="1" ht="75">
      <c r="A151" s="36" t="s">
        <v>488</v>
      </c>
      <c r="B151" s="19" t="s">
        <v>487</v>
      </c>
      <c r="C151" s="19">
        <v>200</v>
      </c>
      <c r="D151" s="18" t="s">
        <v>50</v>
      </c>
      <c r="E151" s="18" t="s">
        <v>50</v>
      </c>
      <c r="F151" s="16">
        <f>SUM('8'!G379)</f>
        <v>5</v>
      </c>
      <c r="G151" s="16">
        <f>SUM('8'!H379)</f>
        <v>5.5</v>
      </c>
      <c r="H151" s="16">
        <f>SUM('8'!I379)</f>
        <v>5.5</v>
      </c>
    </row>
    <row r="152" spans="1:8" s="10" customFormat="1" ht="56.25">
      <c r="A152" s="4" t="s">
        <v>528</v>
      </c>
      <c r="B152" s="19" t="s">
        <v>483</v>
      </c>
      <c r="C152" s="19"/>
      <c r="D152" s="18"/>
      <c r="E152" s="18"/>
      <c r="F152" s="16">
        <f>F153</f>
        <v>35</v>
      </c>
      <c r="G152" s="16">
        <f t="shared" ref="G152:H152" si="42">G153</f>
        <v>40</v>
      </c>
      <c r="H152" s="16">
        <f t="shared" si="42"/>
        <v>40</v>
      </c>
    </row>
    <row r="153" spans="1:8" s="10" customFormat="1" ht="75">
      <c r="A153" s="36" t="s">
        <v>490</v>
      </c>
      <c r="B153" s="19" t="s">
        <v>489</v>
      </c>
      <c r="C153" s="19">
        <v>200</v>
      </c>
      <c r="D153" s="18" t="s">
        <v>50</v>
      </c>
      <c r="E153" s="18" t="s">
        <v>50</v>
      </c>
      <c r="F153" s="16">
        <f>SUM('8'!G381)</f>
        <v>35</v>
      </c>
      <c r="G153" s="16">
        <f>SUM('8'!H381)</f>
        <v>40</v>
      </c>
      <c r="H153" s="16">
        <f>SUM('8'!I381)</f>
        <v>40</v>
      </c>
    </row>
    <row r="154" spans="1:8" s="10" customFormat="1" ht="93.75">
      <c r="A154" s="6" t="s">
        <v>529</v>
      </c>
      <c r="B154" s="68" t="s">
        <v>154</v>
      </c>
      <c r="C154" s="23"/>
      <c r="D154" s="23"/>
      <c r="E154" s="23"/>
      <c r="F154" s="15">
        <f>SUM(F155+F159)</f>
        <v>1332.4</v>
      </c>
      <c r="G154" s="15">
        <f t="shared" ref="G154:H154" si="43">SUM(G155+G159)</f>
        <v>1328.6</v>
      </c>
      <c r="H154" s="15">
        <f t="shared" si="43"/>
        <v>1341.8</v>
      </c>
    </row>
    <row r="155" spans="1:8" s="10" customFormat="1" ht="56.25">
      <c r="A155" s="9" t="s">
        <v>530</v>
      </c>
      <c r="B155" s="26" t="s">
        <v>170</v>
      </c>
      <c r="C155" s="34"/>
      <c r="D155" s="34"/>
      <c r="E155" s="34"/>
      <c r="F155" s="22">
        <f>SUM(F156:F158)</f>
        <v>11</v>
      </c>
      <c r="G155" s="22">
        <f t="shared" ref="G155:H155" si="44">SUM(G156:G158)</f>
        <v>3</v>
      </c>
      <c r="H155" s="22">
        <f t="shared" si="44"/>
        <v>3</v>
      </c>
    </row>
    <row r="156" spans="1:8" s="10" customFormat="1" ht="56.25">
      <c r="A156" s="4" t="s">
        <v>536</v>
      </c>
      <c r="B156" s="19" t="s">
        <v>535</v>
      </c>
      <c r="C156" s="19">
        <v>200</v>
      </c>
      <c r="D156" s="18" t="s">
        <v>51</v>
      </c>
      <c r="E156" s="18" t="s">
        <v>150</v>
      </c>
      <c r="F156" s="22">
        <f>'8'!G77</f>
        <v>5</v>
      </c>
      <c r="G156" s="22">
        <f>'8'!H77</f>
        <v>1</v>
      </c>
      <c r="H156" s="22">
        <f>'8'!I77</f>
        <v>1</v>
      </c>
    </row>
    <row r="157" spans="1:8" s="10" customFormat="1" ht="75">
      <c r="A157" s="8" t="s">
        <v>177</v>
      </c>
      <c r="B157" s="19" t="s">
        <v>173</v>
      </c>
      <c r="C157" s="19">
        <v>200</v>
      </c>
      <c r="D157" s="18" t="s">
        <v>51</v>
      </c>
      <c r="E157" s="18" t="s">
        <v>150</v>
      </c>
      <c r="F157" s="16">
        <f>SUM('8'!G79)</f>
        <v>1</v>
      </c>
      <c r="G157" s="16">
        <f>SUM('8'!H79)</f>
        <v>1</v>
      </c>
      <c r="H157" s="16">
        <f>SUM('8'!I79)</f>
        <v>1</v>
      </c>
    </row>
    <row r="158" spans="1:8" s="10" customFormat="1" ht="56.25">
      <c r="A158" s="4" t="s">
        <v>176</v>
      </c>
      <c r="B158" s="19" t="s">
        <v>172</v>
      </c>
      <c r="C158" s="19">
        <v>200</v>
      </c>
      <c r="D158" s="18" t="s">
        <v>51</v>
      </c>
      <c r="E158" s="18" t="s">
        <v>150</v>
      </c>
      <c r="F158" s="16">
        <f>SUM('8'!G78)</f>
        <v>5</v>
      </c>
      <c r="G158" s="16">
        <f>SUM('8'!H78)</f>
        <v>1</v>
      </c>
      <c r="H158" s="16">
        <f>SUM('8'!I78)</f>
        <v>1</v>
      </c>
    </row>
    <row r="159" spans="1:8" s="10" customFormat="1" ht="56.25">
      <c r="A159" s="7" t="s">
        <v>531</v>
      </c>
      <c r="B159" s="26" t="s">
        <v>155</v>
      </c>
      <c r="C159" s="24"/>
      <c r="D159" s="24"/>
      <c r="E159" s="24"/>
      <c r="F159" s="22">
        <f>SUM(F160:F161)</f>
        <v>1321.4</v>
      </c>
      <c r="G159" s="22">
        <f t="shared" ref="G159:H159" si="45">SUM(G160:G161)</f>
        <v>1325.6</v>
      </c>
      <c r="H159" s="22">
        <f t="shared" si="45"/>
        <v>1338.8</v>
      </c>
    </row>
    <row r="160" spans="1:8" s="10" customFormat="1" ht="131.25">
      <c r="A160" s="36" t="s">
        <v>174</v>
      </c>
      <c r="B160" s="19" t="s">
        <v>178</v>
      </c>
      <c r="C160" s="25">
        <v>100</v>
      </c>
      <c r="D160" s="18" t="s">
        <v>51</v>
      </c>
      <c r="E160" s="18" t="s">
        <v>150</v>
      </c>
      <c r="F160" s="16">
        <f>SUM('8'!G81)</f>
        <v>1311.4</v>
      </c>
      <c r="G160" s="16">
        <f>SUM('8'!H81)</f>
        <v>1324.6</v>
      </c>
      <c r="H160" s="16">
        <f>SUM('8'!I81)</f>
        <v>1337.8</v>
      </c>
    </row>
    <row r="161" spans="1:8" s="10" customFormat="1" ht="93.75">
      <c r="A161" s="36" t="s">
        <v>175</v>
      </c>
      <c r="B161" s="19" t="s">
        <v>178</v>
      </c>
      <c r="C161" s="25">
        <v>200</v>
      </c>
      <c r="D161" s="18" t="s">
        <v>51</v>
      </c>
      <c r="E161" s="18" t="s">
        <v>150</v>
      </c>
      <c r="F161" s="16">
        <f>SUM('8'!G82)</f>
        <v>10</v>
      </c>
      <c r="G161" s="16">
        <f>SUM('8'!H82)</f>
        <v>1</v>
      </c>
      <c r="H161" s="16">
        <f>SUM('8'!I82)</f>
        <v>1</v>
      </c>
    </row>
    <row r="162" spans="1:8" s="10" customFormat="1" ht="56.25">
      <c r="A162" s="6" t="s">
        <v>53</v>
      </c>
      <c r="B162" s="68" t="s">
        <v>52</v>
      </c>
      <c r="C162" s="23"/>
      <c r="D162" s="23"/>
      <c r="E162" s="23"/>
      <c r="F162" s="15">
        <f>SUM(F163+F176+F196+F215+F219+F224)</f>
        <v>49581.8</v>
      </c>
      <c r="G162" s="15">
        <f t="shared" ref="G162:H162" si="46">SUM(G163+G176+G196+G215+G219+G224)</f>
        <v>35217</v>
      </c>
      <c r="H162" s="15">
        <f t="shared" si="46"/>
        <v>36387</v>
      </c>
    </row>
    <row r="163" spans="1:8" s="10" customFormat="1" ht="37.5">
      <c r="A163" s="7" t="s">
        <v>55</v>
      </c>
      <c r="B163" s="26" t="s">
        <v>54</v>
      </c>
      <c r="C163" s="24"/>
      <c r="D163" s="27"/>
      <c r="E163" s="27"/>
      <c r="F163" s="22">
        <f>SUM(F164+F170+F172+F174)</f>
        <v>8876</v>
      </c>
      <c r="G163" s="22">
        <f t="shared" ref="G163" si="47">SUM(G164+G170+G172+G174)</f>
        <v>8471</v>
      </c>
      <c r="H163" s="22">
        <f>SUM(H164+H170+H172+H174+H168)</f>
        <v>12105</v>
      </c>
    </row>
    <row r="164" spans="1:8" s="10" customFormat="1" ht="37.5">
      <c r="A164" s="4" t="s">
        <v>56</v>
      </c>
      <c r="B164" s="19" t="s">
        <v>57</v>
      </c>
      <c r="C164" s="23"/>
      <c r="D164" s="18"/>
      <c r="E164" s="18"/>
      <c r="F164" s="16">
        <f t="shared" ref="F164:G164" si="48">SUM(F165:F167)</f>
        <v>8600</v>
      </c>
      <c r="G164" s="16">
        <f t="shared" si="48"/>
        <v>8471</v>
      </c>
      <c r="H164" s="16">
        <f>SUM(H165:H167)</f>
        <v>9079</v>
      </c>
    </row>
    <row r="165" spans="1:8" s="10" customFormat="1" ht="131.25">
      <c r="A165" s="36" t="s">
        <v>61</v>
      </c>
      <c r="B165" s="19" t="s">
        <v>60</v>
      </c>
      <c r="C165" s="19">
        <v>100</v>
      </c>
      <c r="D165" s="18" t="s">
        <v>50</v>
      </c>
      <c r="E165" s="18" t="s">
        <v>51</v>
      </c>
      <c r="F165" s="16">
        <f>SUM('8'!G206)</f>
        <v>8024</v>
      </c>
      <c r="G165" s="16">
        <f>SUM('8'!H206)</f>
        <v>8137</v>
      </c>
      <c r="H165" s="16">
        <f>SUM('8'!I206)</f>
        <v>8505</v>
      </c>
    </row>
    <row r="166" spans="1:8" s="10" customFormat="1" ht="75">
      <c r="A166" s="36" t="s">
        <v>62</v>
      </c>
      <c r="B166" s="19" t="s">
        <v>60</v>
      </c>
      <c r="C166" s="19">
        <v>200</v>
      </c>
      <c r="D166" s="18" t="s">
        <v>50</v>
      </c>
      <c r="E166" s="18" t="s">
        <v>51</v>
      </c>
      <c r="F166" s="16">
        <f>SUM('8'!G207)</f>
        <v>536</v>
      </c>
      <c r="G166" s="16">
        <f>SUM('8'!H207)</f>
        <v>314</v>
      </c>
      <c r="H166" s="16">
        <f>SUM('8'!I207)</f>
        <v>494</v>
      </c>
    </row>
    <row r="167" spans="1:8" s="10" customFormat="1" ht="56.25">
      <c r="A167" s="36" t="s">
        <v>63</v>
      </c>
      <c r="B167" s="19" t="s">
        <v>60</v>
      </c>
      <c r="C167" s="19">
        <v>800</v>
      </c>
      <c r="D167" s="18" t="s">
        <v>50</v>
      </c>
      <c r="E167" s="18" t="s">
        <v>51</v>
      </c>
      <c r="F167" s="16">
        <f>SUM('8'!G208)</f>
        <v>40</v>
      </c>
      <c r="G167" s="16">
        <f>SUM('8'!H208)</f>
        <v>20</v>
      </c>
      <c r="H167" s="16">
        <f>SUM('8'!I208)</f>
        <v>80</v>
      </c>
    </row>
    <row r="168" spans="1:8" s="10" customFormat="1" ht="37.5">
      <c r="A168" s="4" t="s">
        <v>633</v>
      </c>
      <c r="B168" s="19" t="s">
        <v>632</v>
      </c>
      <c r="C168" s="19"/>
      <c r="D168" s="18"/>
      <c r="E168" s="18"/>
      <c r="F168" s="16">
        <f>F169</f>
        <v>0</v>
      </c>
      <c r="G168" s="16">
        <f>G169</f>
        <v>0</v>
      </c>
      <c r="H168" s="16">
        <f>H169</f>
        <v>3000</v>
      </c>
    </row>
    <row r="169" spans="1:8" s="10" customFormat="1" ht="93.75">
      <c r="A169" s="4" t="s">
        <v>652</v>
      </c>
      <c r="B169" s="19" t="s">
        <v>631</v>
      </c>
      <c r="C169" s="19">
        <v>200</v>
      </c>
      <c r="D169" s="18" t="s">
        <v>50</v>
      </c>
      <c r="E169" s="18" t="s">
        <v>51</v>
      </c>
      <c r="F169" s="16">
        <f>SUM('8'!G210)</f>
        <v>0</v>
      </c>
      <c r="G169" s="16">
        <f>SUM('8'!H210)</f>
        <v>0</v>
      </c>
      <c r="H169" s="16">
        <f>SUM('8'!I210)</f>
        <v>3000</v>
      </c>
    </row>
    <row r="170" spans="1:8" s="10" customFormat="1" ht="56.25">
      <c r="A170" s="4" t="s">
        <v>65</v>
      </c>
      <c r="B170" s="19" t="s">
        <v>64</v>
      </c>
      <c r="C170" s="68"/>
      <c r="D170" s="18"/>
      <c r="E170" s="18"/>
      <c r="F170" s="16">
        <f>SUM(F171)</f>
        <v>250</v>
      </c>
      <c r="G170" s="16">
        <f t="shared" ref="G170:H170" si="49">SUM(G171)</f>
        <v>0</v>
      </c>
      <c r="H170" s="16">
        <f t="shared" si="49"/>
        <v>0</v>
      </c>
    </row>
    <row r="171" spans="1:8" s="10" customFormat="1" ht="75">
      <c r="A171" s="36" t="s">
        <v>62</v>
      </c>
      <c r="B171" s="19" t="s">
        <v>66</v>
      </c>
      <c r="C171" s="19">
        <v>200</v>
      </c>
      <c r="D171" s="18" t="s">
        <v>50</v>
      </c>
      <c r="E171" s="18" t="s">
        <v>51</v>
      </c>
      <c r="F171" s="16">
        <f>SUM('8'!G212)</f>
        <v>250</v>
      </c>
      <c r="G171" s="16">
        <f>SUM('8'!H212)</f>
        <v>0</v>
      </c>
      <c r="H171" s="16">
        <f>SUM('8'!I212)</f>
        <v>0</v>
      </c>
    </row>
    <row r="172" spans="1:8" s="10" customFormat="1" ht="93.75">
      <c r="A172" s="4" t="s">
        <v>532</v>
      </c>
      <c r="B172" s="19" t="s">
        <v>67</v>
      </c>
      <c r="C172" s="68"/>
      <c r="D172" s="18"/>
      <c r="E172" s="18"/>
      <c r="F172" s="16">
        <f>SUM(F173)</f>
        <v>20</v>
      </c>
      <c r="G172" s="16">
        <f t="shared" ref="G172:H172" si="50">SUM(G173)</f>
        <v>0</v>
      </c>
      <c r="H172" s="16">
        <f t="shared" si="50"/>
        <v>20</v>
      </c>
    </row>
    <row r="173" spans="1:8" s="10" customFormat="1" ht="75">
      <c r="A173" s="36" t="s">
        <v>62</v>
      </c>
      <c r="B173" s="19" t="s">
        <v>68</v>
      </c>
      <c r="C173" s="19">
        <v>200</v>
      </c>
      <c r="D173" s="18" t="s">
        <v>50</v>
      </c>
      <c r="E173" s="18" t="s">
        <v>51</v>
      </c>
      <c r="F173" s="16">
        <f>SUM('8'!G214)</f>
        <v>20</v>
      </c>
      <c r="G173" s="16">
        <f>SUM('8'!H214)</f>
        <v>0</v>
      </c>
      <c r="H173" s="16">
        <f>SUM('8'!I214)</f>
        <v>20</v>
      </c>
    </row>
    <row r="174" spans="1:8" s="10" customFormat="1" ht="37.5">
      <c r="A174" s="4" t="s">
        <v>503</v>
      </c>
      <c r="B174" s="19" t="s">
        <v>69</v>
      </c>
      <c r="C174" s="68"/>
      <c r="D174" s="18"/>
      <c r="E174" s="18"/>
      <c r="F174" s="16">
        <f>SUM(F175)</f>
        <v>6</v>
      </c>
      <c r="G174" s="16">
        <f t="shared" ref="G174:H174" si="51">SUM(G175)</f>
        <v>0</v>
      </c>
      <c r="H174" s="16">
        <f t="shared" si="51"/>
        <v>6</v>
      </c>
    </row>
    <row r="175" spans="1:8" s="10" customFormat="1" ht="75">
      <c r="A175" s="36" t="s">
        <v>62</v>
      </c>
      <c r="B175" s="19" t="s">
        <v>70</v>
      </c>
      <c r="C175" s="19">
        <v>200</v>
      </c>
      <c r="D175" s="18" t="s">
        <v>50</v>
      </c>
      <c r="E175" s="18" t="s">
        <v>51</v>
      </c>
      <c r="F175" s="16">
        <f>SUM('8'!G216)</f>
        <v>6</v>
      </c>
      <c r="G175" s="16">
        <f>SUM('8'!H216)</f>
        <v>0</v>
      </c>
      <c r="H175" s="16">
        <f>SUM('8'!I216)</f>
        <v>6</v>
      </c>
    </row>
    <row r="176" spans="1:8" s="10" customFormat="1" ht="37.5">
      <c r="A176" s="7" t="s">
        <v>77</v>
      </c>
      <c r="B176" s="26" t="s">
        <v>75</v>
      </c>
      <c r="C176" s="26"/>
      <c r="D176" s="27"/>
      <c r="E176" s="27"/>
      <c r="F176" s="22">
        <f>SUM(F177+F179+F184+F187+F189+F192+F194+F182)</f>
        <v>24709.8</v>
      </c>
      <c r="G176" s="22">
        <f t="shared" ref="G176:H176" si="52">SUM(G177+G179+G184+G187+G189+G192+G194)</f>
        <v>11774</v>
      </c>
      <c r="H176" s="22">
        <f t="shared" si="52"/>
        <v>8353</v>
      </c>
    </row>
    <row r="177" spans="1:9" s="10" customFormat="1" ht="37.5">
      <c r="A177" s="4" t="s">
        <v>502</v>
      </c>
      <c r="B177" s="19" t="s">
        <v>76</v>
      </c>
      <c r="C177" s="19"/>
      <c r="D177" s="18"/>
      <c r="E177" s="18"/>
      <c r="F177" s="16">
        <f>SUM(F178)</f>
        <v>7505</v>
      </c>
      <c r="G177" s="16">
        <f t="shared" ref="G177:H177" si="53">SUM(G178)</f>
        <v>5117</v>
      </c>
      <c r="H177" s="16">
        <f t="shared" si="53"/>
        <v>6427</v>
      </c>
    </row>
    <row r="178" spans="1:9" s="10" customFormat="1" ht="75">
      <c r="A178" s="36" t="s">
        <v>78</v>
      </c>
      <c r="B178" s="19" t="s">
        <v>79</v>
      </c>
      <c r="C178" s="19">
        <v>600</v>
      </c>
      <c r="D178" s="18" t="s">
        <v>72</v>
      </c>
      <c r="E178" s="18" t="s">
        <v>9</v>
      </c>
      <c r="F178" s="16">
        <f>SUM('8'!G222)</f>
        <v>7505</v>
      </c>
      <c r="G178" s="16">
        <f>SUM('8'!H222)</f>
        <v>5117</v>
      </c>
      <c r="H178" s="16">
        <f>SUM('8'!I222)</f>
        <v>6427</v>
      </c>
    </row>
    <row r="179" spans="1:9" s="10" customFormat="1" ht="56.25">
      <c r="A179" s="4" t="s">
        <v>65</v>
      </c>
      <c r="B179" s="19" t="s">
        <v>80</v>
      </c>
      <c r="C179" s="19"/>
      <c r="D179" s="18"/>
      <c r="E179" s="18"/>
      <c r="F179" s="16">
        <f>SUM(F180+F181)</f>
        <v>500</v>
      </c>
      <c r="G179" s="16">
        <f t="shared" ref="G179:H179" si="54">SUM(G180+G181+G183)</f>
        <v>3500</v>
      </c>
      <c r="H179" s="16">
        <f t="shared" si="54"/>
        <v>0</v>
      </c>
    </row>
    <row r="180" spans="1:9" s="10" customFormat="1" ht="75">
      <c r="A180" s="36" t="s">
        <v>78</v>
      </c>
      <c r="B180" s="19" t="s">
        <v>81</v>
      </c>
      <c r="C180" s="19">
        <v>600</v>
      </c>
      <c r="D180" s="18" t="s">
        <v>72</v>
      </c>
      <c r="E180" s="18" t="s">
        <v>9</v>
      </c>
      <c r="F180" s="16">
        <f>SUM('8'!G224)</f>
        <v>500</v>
      </c>
      <c r="G180" s="16">
        <f>SUM('8'!H224)</f>
        <v>0</v>
      </c>
      <c r="H180" s="16">
        <f>SUM('8'!I224)</f>
        <v>0</v>
      </c>
    </row>
    <row r="181" spans="1:9" s="10" customFormat="1" ht="75">
      <c r="A181" s="4" t="s">
        <v>274</v>
      </c>
      <c r="B181" s="19" t="s">
        <v>273</v>
      </c>
      <c r="C181" s="19">
        <v>540</v>
      </c>
      <c r="D181" s="18" t="s">
        <v>72</v>
      </c>
      <c r="E181" s="18" t="s">
        <v>9</v>
      </c>
      <c r="F181" s="16">
        <f>SUM('8'!G171)</f>
        <v>0</v>
      </c>
      <c r="G181" s="16">
        <f>SUM('8'!H171)</f>
        <v>3500</v>
      </c>
      <c r="H181" s="16">
        <f>SUM('8'!I171)</f>
        <v>0</v>
      </c>
    </row>
    <row r="182" spans="1:9" s="10" customFormat="1" ht="56.25">
      <c r="A182" s="4" t="s">
        <v>65</v>
      </c>
      <c r="B182" s="19" t="s">
        <v>579</v>
      </c>
      <c r="C182" s="19"/>
      <c r="D182" s="18"/>
      <c r="E182" s="18"/>
      <c r="F182" s="16">
        <f>F183</f>
        <v>0</v>
      </c>
      <c r="G182" s="16">
        <f t="shared" ref="G182:H182" si="55">G183</f>
        <v>0</v>
      </c>
      <c r="H182" s="16">
        <f t="shared" si="55"/>
        <v>0</v>
      </c>
    </row>
    <row r="183" spans="1:9" s="10" customFormat="1" ht="93.75">
      <c r="A183" s="4" t="s">
        <v>422</v>
      </c>
      <c r="B183" s="19" t="s">
        <v>572</v>
      </c>
      <c r="C183" s="19">
        <v>600</v>
      </c>
      <c r="D183" s="18" t="s">
        <v>72</v>
      </c>
      <c r="E183" s="18" t="s">
        <v>9</v>
      </c>
      <c r="F183" s="16">
        <f>SUM('8'!G226)</f>
        <v>0</v>
      </c>
      <c r="G183" s="16">
        <f>SUM('8'!H226)</f>
        <v>0</v>
      </c>
      <c r="H183" s="16">
        <f>SUM('8'!I226)</f>
        <v>0</v>
      </c>
    </row>
    <row r="184" spans="1:9" s="10" customFormat="1" ht="75">
      <c r="A184" s="4" t="s">
        <v>83</v>
      </c>
      <c r="B184" s="19" t="s">
        <v>84</v>
      </c>
      <c r="C184" s="19"/>
      <c r="D184" s="18"/>
      <c r="E184" s="18"/>
      <c r="F184" s="16">
        <f>'8'!G227</f>
        <v>770</v>
      </c>
      <c r="G184" s="16">
        <f>'8'!H227</f>
        <v>30</v>
      </c>
      <c r="H184" s="16">
        <f>'8'!I227</f>
        <v>0</v>
      </c>
      <c r="I184" s="16"/>
    </row>
    <row r="185" spans="1:9" s="10" customFormat="1" ht="75">
      <c r="A185" s="36" t="s">
        <v>78</v>
      </c>
      <c r="B185" s="19" t="s">
        <v>82</v>
      </c>
      <c r="C185" s="19">
        <v>600</v>
      </c>
      <c r="D185" s="18" t="s">
        <v>72</v>
      </c>
      <c r="E185" s="18" t="s">
        <v>9</v>
      </c>
      <c r="F185" s="16">
        <f>SUM('8'!G228)</f>
        <v>770</v>
      </c>
      <c r="G185" s="16">
        <f>SUM('8'!H228)</f>
        <v>30</v>
      </c>
      <c r="H185" s="16">
        <f>SUM('8'!I228)</f>
        <v>0</v>
      </c>
    </row>
    <row r="186" spans="1:9" s="10" customFormat="1" ht="112.5">
      <c r="A186" s="4" t="s">
        <v>578</v>
      </c>
      <c r="B186" s="19" t="s">
        <v>577</v>
      </c>
      <c r="C186" s="19">
        <v>600</v>
      </c>
      <c r="D186" s="18" t="s">
        <v>72</v>
      </c>
      <c r="E186" s="18" t="s">
        <v>9</v>
      </c>
      <c r="F186" s="16">
        <f>'8'!G229</f>
        <v>0</v>
      </c>
      <c r="G186" s="16">
        <f>'8'!H229</f>
        <v>0</v>
      </c>
      <c r="H186" s="16">
        <f>'8'!I229</f>
        <v>0</v>
      </c>
    </row>
    <row r="187" spans="1:9" s="10" customFormat="1" ht="37.5">
      <c r="A187" s="4" t="s">
        <v>503</v>
      </c>
      <c r="B187" s="19" t="s">
        <v>85</v>
      </c>
      <c r="C187" s="19"/>
      <c r="D187" s="18"/>
      <c r="E187" s="18"/>
      <c r="F187" s="16">
        <f>SUM(F188)</f>
        <v>4</v>
      </c>
      <c r="G187" s="16">
        <f t="shared" ref="G187:H187" si="56">SUM(G188)</f>
        <v>2</v>
      </c>
      <c r="H187" s="16">
        <f t="shared" si="56"/>
        <v>0</v>
      </c>
    </row>
    <row r="188" spans="1:9" s="10" customFormat="1" ht="75">
      <c r="A188" s="36" t="s">
        <v>78</v>
      </c>
      <c r="B188" s="19" t="s">
        <v>86</v>
      </c>
      <c r="C188" s="19">
        <v>600</v>
      </c>
      <c r="D188" s="18" t="s">
        <v>72</v>
      </c>
      <c r="E188" s="18" t="s">
        <v>9</v>
      </c>
      <c r="F188" s="16">
        <f>SUM('8'!G230)</f>
        <v>4</v>
      </c>
      <c r="G188" s="16">
        <f>SUM('8'!H230)</f>
        <v>2</v>
      </c>
      <c r="H188" s="16">
        <f>SUM('8'!I230)</f>
        <v>0</v>
      </c>
    </row>
    <row r="189" spans="1:9" s="10" customFormat="1" ht="56.25">
      <c r="A189" s="4" t="s">
        <v>533</v>
      </c>
      <c r="B189" s="19" t="s">
        <v>87</v>
      </c>
      <c r="C189" s="19"/>
      <c r="D189" s="18"/>
      <c r="E189" s="18"/>
      <c r="F189" s="16">
        <f>SUM(F190+F191)</f>
        <v>5032</v>
      </c>
      <c r="G189" s="16">
        <f t="shared" ref="G189:H189" si="57">SUM(G190)</f>
        <v>3120</v>
      </c>
      <c r="H189" s="16">
        <f t="shared" si="57"/>
        <v>1926</v>
      </c>
    </row>
    <row r="190" spans="1:9" s="10" customFormat="1" ht="75">
      <c r="A190" s="36" t="s">
        <v>78</v>
      </c>
      <c r="B190" s="19" t="s">
        <v>88</v>
      </c>
      <c r="C190" s="19">
        <v>600</v>
      </c>
      <c r="D190" s="18" t="s">
        <v>72</v>
      </c>
      <c r="E190" s="18" t="s">
        <v>9</v>
      </c>
      <c r="F190" s="16">
        <f>SUM('8'!G233)</f>
        <v>5032</v>
      </c>
      <c r="G190" s="16">
        <f>SUM('8'!H233)</f>
        <v>3120</v>
      </c>
      <c r="H190" s="16">
        <f>SUM('8'!I233)</f>
        <v>1926</v>
      </c>
    </row>
    <row r="191" spans="1:9" s="10" customFormat="1" ht="131.25">
      <c r="A191" s="4" t="s">
        <v>597</v>
      </c>
      <c r="B191" s="19" t="s">
        <v>594</v>
      </c>
      <c r="C191" s="19">
        <v>600</v>
      </c>
      <c r="D191" s="18" t="s">
        <v>72</v>
      </c>
      <c r="E191" s="18" t="s">
        <v>9</v>
      </c>
      <c r="F191" s="16">
        <f>SUM('8'!G234)</f>
        <v>0</v>
      </c>
      <c r="G191" s="16">
        <f>SUM('8'!H234)</f>
        <v>0</v>
      </c>
      <c r="H191" s="16">
        <f>SUM('8'!I234)</f>
        <v>0</v>
      </c>
    </row>
    <row r="192" spans="1:9" s="10" customFormat="1" ht="56.25">
      <c r="A192" s="4" t="s">
        <v>91</v>
      </c>
      <c r="B192" s="19" t="s">
        <v>89</v>
      </c>
      <c r="C192" s="19"/>
      <c r="D192" s="18"/>
      <c r="E192" s="18"/>
      <c r="F192" s="16">
        <f>SUM(F193)</f>
        <v>75</v>
      </c>
      <c r="G192" s="16">
        <f t="shared" ref="G192:H192" si="58">SUM(G193)</f>
        <v>5</v>
      </c>
      <c r="H192" s="16">
        <f t="shared" si="58"/>
        <v>0</v>
      </c>
    </row>
    <row r="193" spans="1:8" s="10" customFormat="1" ht="75">
      <c r="A193" s="36" t="s">
        <v>78</v>
      </c>
      <c r="B193" s="19" t="s">
        <v>90</v>
      </c>
      <c r="C193" s="19">
        <v>600</v>
      </c>
      <c r="D193" s="18" t="s">
        <v>72</v>
      </c>
      <c r="E193" s="18" t="s">
        <v>9</v>
      </c>
      <c r="F193" s="16">
        <f>SUM('8'!G236)</f>
        <v>75</v>
      </c>
      <c r="G193" s="16">
        <f>SUM('8'!H236)</f>
        <v>5</v>
      </c>
      <c r="H193" s="16">
        <f>SUM('8'!I236)</f>
        <v>0</v>
      </c>
    </row>
    <row r="194" spans="1:8" s="10" customFormat="1" ht="56.25">
      <c r="A194" s="4" t="s">
        <v>534</v>
      </c>
      <c r="B194" s="19" t="s">
        <v>92</v>
      </c>
      <c r="C194" s="19"/>
      <c r="D194" s="18"/>
      <c r="E194" s="18"/>
      <c r="F194" s="16">
        <f>SUM(F195)</f>
        <v>10823.8</v>
      </c>
      <c r="G194" s="16">
        <f t="shared" ref="G194:H194" si="59">SUM(G195)</f>
        <v>0</v>
      </c>
      <c r="H194" s="16">
        <f t="shared" si="59"/>
        <v>0</v>
      </c>
    </row>
    <row r="195" spans="1:8" s="10" customFormat="1" ht="75">
      <c r="A195" s="36" t="s">
        <v>78</v>
      </c>
      <c r="B195" s="19" t="s">
        <v>93</v>
      </c>
      <c r="C195" s="19">
        <v>600</v>
      </c>
      <c r="D195" s="18" t="s">
        <v>72</v>
      </c>
      <c r="E195" s="18" t="s">
        <v>9</v>
      </c>
      <c r="F195" s="16">
        <f>SUM('8'!G238)</f>
        <v>10823.8</v>
      </c>
      <c r="G195" s="16">
        <f>SUM('8'!H238)</f>
        <v>0</v>
      </c>
      <c r="H195" s="16">
        <f>SUM('8'!I238)</f>
        <v>0</v>
      </c>
    </row>
    <row r="196" spans="1:8" s="10" customFormat="1" ht="37.5">
      <c r="A196" s="7" t="s">
        <v>96</v>
      </c>
      <c r="B196" s="26" t="s">
        <v>94</v>
      </c>
      <c r="C196" s="28"/>
      <c r="D196" s="27"/>
      <c r="E196" s="27"/>
      <c r="F196" s="22">
        <f>SUM(F197+F203+F206+F209+F211+F213)</f>
        <v>10504</v>
      </c>
      <c r="G196" s="22">
        <f t="shared" ref="G196:H196" si="60">SUM(G197+G203+G206+G209+G211+G213)</f>
        <v>9655</v>
      </c>
      <c r="H196" s="22">
        <f t="shared" si="60"/>
        <v>10607</v>
      </c>
    </row>
    <row r="197" spans="1:8" s="10" customFormat="1" ht="37.5">
      <c r="A197" s="4" t="s">
        <v>97</v>
      </c>
      <c r="B197" s="19" t="s">
        <v>95</v>
      </c>
      <c r="C197" s="68"/>
      <c r="D197" s="18"/>
      <c r="E197" s="18"/>
      <c r="F197" s="16">
        <f>SUM(F198:F202)</f>
        <v>10099</v>
      </c>
      <c r="G197" s="16">
        <f t="shared" ref="G197:H197" si="61">SUM(G198:G202)</f>
        <v>9653</v>
      </c>
      <c r="H197" s="16">
        <f t="shared" si="61"/>
        <v>10589</v>
      </c>
    </row>
    <row r="198" spans="1:8" s="10" customFormat="1" ht="131.25">
      <c r="A198" s="36" t="s">
        <v>61</v>
      </c>
      <c r="B198" s="19" t="s">
        <v>98</v>
      </c>
      <c r="C198" s="19">
        <v>100</v>
      </c>
      <c r="D198" s="18" t="s">
        <v>72</v>
      </c>
      <c r="E198" s="18" t="s">
        <v>9</v>
      </c>
      <c r="F198" s="16">
        <f>SUM('8'!G241)</f>
        <v>8889</v>
      </c>
      <c r="G198" s="16">
        <f>SUM('8'!H241)</f>
        <v>9233</v>
      </c>
      <c r="H198" s="16">
        <f>SUM('8'!I241)</f>
        <v>9986</v>
      </c>
    </row>
    <row r="199" spans="1:8" s="10" customFormat="1" ht="75">
      <c r="A199" s="36" t="s">
        <v>62</v>
      </c>
      <c r="B199" s="19" t="s">
        <v>98</v>
      </c>
      <c r="C199" s="19">
        <v>200</v>
      </c>
      <c r="D199" s="18" t="s">
        <v>72</v>
      </c>
      <c r="E199" s="18" t="s">
        <v>9</v>
      </c>
      <c r="F199" s="16">
        <f>SUM('8'!G242)</f>
        <v>1180</v>
      </c>
      <c r="G199" s="16">
        <f>SUM('8'!H242)</f>
        <v>405</v>
      </c>
      <c r="H199" s="16">
        <f>SUM('8'!I242)</f>
        <v>544</v>
      </c>
    </row>
    <row r="200" spans="1:8" s="10" customFormat="1" ht="56.25">
      <c r="A200" s="36" t="s">
        <v>63</v>
      </c>
      <c r="B200" s="19" t="s">
        <v>98</v>
      </c>
      <c r="C200" s="19">
        <v>800</v>
      </c>
      <c r="D200" s="18" t="s">
        <v>72</v>
      </c>
      <c r="E200" s="18" t="s">
        <v>9</v>
      </c>
      <c r="F200" s="16">
        <f>SUM('8'!G243)</f>
        <v>30</v>
      </c>
      <c r="G200" s="16">
        <f>SUM('8'!H243)</f>
        <v>15</v>
      </c>
      <c r="H200" s="16">
        <f>SUM('8'!I243)</f>
        <v>59</v>
      </c>
    </row>
    <row r="201" spans="1:8" s="10" customFormat="1" ht="112.5">
      <c r="A201" s="4" t="s">
        <v>595</v>
      </c>
      <c r="B201" s="19" t="s">
        <v>596</v>
      </c>
      <c r="C201" s="19">
        <v>200</v>
      </c>
      <c r="D201" s="18" t="s">
        <v>72</v>
      </c>
      <c r="E201" s="18" t="s">
        <v>9</v>
      </c>
      <c r="F201" s="16">
        <f>SUM('8'!G244)</f>
        <v>0</v>
      </c>
      <c r="G201" s="16">
        <f>SUM('8'!H244)</f>
        <v>0</v>
      </c>
      <c r="H201" s="16">
        <f>SUM('8'!I244)</f>
        <v>0</v>
      </c>
    </row>
    <row r="202" spans="1:8" s="10" customFormat="1" ht="131.25">
      <c r="A202" s="36" t="s">
        <v>99</v>
      </c>
      <c r="B202" s="19" t="s">
        <v>423</v>
      </c>
      <c r="C202" s="19">
        <v>200</v>
      </c>
      <c r="D202" s="18" t="s">
        <v>72</v>
      </c>
      <c r="E202" s="18" t="s">
        <v>9</v>
      </c>
      <c r="F202" s="16">
        <f>SUM('8'!G245)</f>
        <v>0</v>
      </c>
      <c r="G202" s="16">
        <f>SUM('8'!H245)</f>
        <v>0</v>
      </c>
      <c r="H202" s="16">
        <f>SUM('8'!I245)</f>
        <v>0</v>
      </c>
    </row>
    <row r="203" spans="1:8" s="10" customFormat="1" ht="37.5">
      <c r="A203" s="4" t="s">
        <v>102</v>
      </c>
      <c r="B203" s="19" t="s">
        <v>101</v>
      </c>
      <c r="C203" s="19"/>
      <c r="D203" s="18"/>
      <c r="E203" s="18"/>
      <c r="F203" s="16">
        <f>SUM(F204)</f>
        <v>10</v>
      </c>
      <c r="G203" s="16">
        <f t="shared" ref="G203:H203" si="62">SUM(G204)</f>
        <v>2</v>
      </c>
      <c r="H203" s="16">
        <f t="shared" si="62"/>
        <v>18</v>
      </c>
    </row>
    <row r="204" spans="1:8" s="10" customFormat="1" ht="74.25" customHeight="1">
      <c r="A204" s="36" t="s">
        <v>62</v>
      </c>
      <c r="B204" s="19" t="s">
        <v>103</v>
      </c>
      <c r="C204" s="19">
        <v>200</v>
      </c>
      <c r="D204" s="18" t="s">
        <v>72</v>
      </c>
      <c r="E204" s="18" t="s">
        <v>9</v>
      </c>
      <c r="F204" s="16">
        <f>SUM('8'!G247)</f>
        <v>10</v>
      </c>
      <c r="G204" s="16">
        <f>SUM('8'!H247)</f>
        <v>2</v>
      </c>
      <c r="H204" s="16">
        <f>SUM('8'!I247)</f>
        <v>18</v>
      </c>
    </row>
    <row r="205" spans="1:8" s="10" customFormat="1" ht="18.75">
      <c r="A205" s="4"/>
      <c r="B205" s="19"/>
      <c r="C205" s="19"/>
      <c r="D205" s="18"/>
      <c r="E205" s="18"/>
      <c r="F205" s="16">
        <f>SUM('8'!G248)</f>
        <v>0</v>
      </c>
      <c r="G205" s="16">
        <f>SUM('8'!H248)</f>
        <v>0</v>
      </c>
      <c r="H205" s="16">
        <f>SUM('8'!I248)</f>
        <v>0</v>
      </c>
    </row>
    <row r="206" spans="1:8" s="10" customFormat="1" ht="56.25">
      <c r="A206" s="4" t="s">
        <v>105</v>
      </c>
      <c r="B206" s="19" t="s">
        <v>104</v>
      </c>
      <c r="C206" s="19"/>
      <c r="D206" s="18"/>
      <c r="E206" s="18"/>
      <c r="F206" s="16">
        <f>SUM(F207+F208)</f>
        <v>50</v>
      </c>
      <c r="G206" s="16">
        <f t="shared" ref="G206:H206" si="63">SUM(G207)</f>
        <v>0</v>
      </c>
      <c r="H206" s="16">
        <f t="shared" si="63"/>
        <v>0</v>
      </c>
    </row>
    <row r="207" spans="1:8" s="10" customFormat="1" ht="75">
      <c r="A207" s="36" t="s">
        <v>62</v>
      </c>
      <c r="B207" s="19" t="s">
        <v>108</v>
      </c>
      <c r="C207" s="19">
        <v>200</v>
      </c>
      <c r="D207" s="18" t="s">
        <v>72</v>
      </c>
      <c r="E207" s="18" t="s">
        <v>9</v>
      </c>
      <c r="F207" s="16">
        <f>SUM('8'!G250)</f>
        <v>50</v>
      </c>
      <c r="G207" s="16">
        <f>SUM('8'!H250)</f>
        <v>0</v>
      </c>
      <c r="H207" s="16">
        <f>SUM('8'!I250)</f>
        <v>0</v>
      </c>
    </row>
    <row r="208" spans="1:8" s="10" customFormat="1" ht="56.25">
      <c r="A208" s="4" t="s">
        <v>424</v>
      </c>
      <c r="B208" s="19" t="s">
        <v>580</v>
      </c>
      <c r="C208" s="19">
        <v>200</v>
      </c>
      <c r="D208" s="18" t="s">
        <v>72</v>
      </c>
      <c r="E208" s="18" t="s">
        <v>9</v>
      </c>
      <c r="F208" s="16">
        <f>'8'!G251</f>
        <v>0</v>
      </c>
      <c r="G208" s="16">
        <f>'8'!H251</f>
        <v>0</v>
      </c>
      <c r="H208" s="16">
        <f>'8'!I251</f>
        <v>0</v>
      </c>
    </row>
    <row r="209" spans="1:8" s="10" customFormat="1" ht="37.5">
      <c r="A209" s="4" t="s">
        <v>109</v>
      </c>
      <c r="B209" s="19" t="s">
        <v>106</v>
      </c>
      <c r="C209" s="19"/>
      <c r="D209" s="18"/>
      <c r="E209" s="18"/>
      <c r="F209" s="16">
        <f>SUM(F210)</f>
        <v>25</v>
      </c>
      <c r="G209" s="16">
        <f t="shared" ref="G209:H209" si="64">SUM(G210)</f>
        <v>0</v>
      </c>
      <c r="H209" s="16">
        <f t="shared" si="64"/>
        <v>0</v>
      </c>
    </row>
    <row r="210" spans="1:8" s="10" customFormat="1" ht="75">
      <c r="A210" s="36" t="s">
        <v>62</v>
      </c>
      <c r="B210" s="19" t="s">
        <v>107</v>
      </c>
      <c r="C210" s="19">
        <v>200</v>
      </c>
      <c r="D210" s="18" t="s">
        <v>72</v>
      </c>
      <c r="E210" s="18" t="s">
        <v>9</v>
      </c>
      <c r="F210" s="16">
        <f>SUM('8'!G253)</f>
        <v>25</v>
      </c>
      <c r="G210" s="16">
        <f>SUM('8'!H253)</f>
        <v>0</v>
      </c>
      <c r="H210" s="16">
        <f>SUM('8'!I253)</f>
        <v>0</v>
      </c>
    </row>
    <row r="211" spans="1:8" s="10" customFormat="1" ht="37.5">
      <c r="A211" s="4" t="s">
        <v>112</v>
      </c>
      <c r="B211" s="19" t="s">
        <v>110</v>
      </c>
      <c r="C211" s="19"/>
      <c r="D211" s="18"/>
      <c r="E211" s="18"/>
      <c r="F211" s="16">
        <f>SUM(F212)</f>
        <v>310</v>
      </c>
      <c r="G211" s="16">
        <f t="shared" ref="G211:H211" si="65">SUM(G212)</f>
        <v>0</v>
      </c>
      <c r="H211" s="16">
        <f t="shared" si="65"/>
        <v>0</v>
      </c>
    </row>
    <row r="212" spans="1:8" s="10" customFormat="1" ht="75">
      <c r="A212" s="36" t="s">
        <v>62</v>
      </c>
      <c r="B212" s="19" t="s">
        <v>111</v>
      </c>
      <c r="C212" s="19">
        <v>200</v>
      </c>
      <c r="D212" s="18" t="s">
        <v>72</v>
      </c>
      <c r="E212" s="18" t="s">
        <v>9</v>
      </c>
      <c r="F212" s="16">
        <f>SUM('8'!G255)</f>
        <v>310</v>
      </c>
      <c r="G212" s="16">
        <f>SUM('8'!H255)</f>
        <v>0</v>
      </c>
      <c r="H212" s="16">
        <f>SUM('8'!I255)</f>
        <v>0</v>
      </c>
    </row>
    <row r="213" spans="1:8" s="10" customFormat="1" ht="37.5">
      <c r="A213" s="4" t="s">
        <v>115</v>
      </c>
      <c r="B213" s="19" t="s">
        <v>113</v>
      </c>
      <c r="C213" s="19"/>
      <c r="D213" s="18"/>
      <c r="E213" s="18"/>
      <c r="F213" s="16">
        <f>SUM(F214)</f>
        <v>10</v>
      </c>
      <c r="G213" s="16">
        <f t="shared" ref="G213:H213" si="66">SUM(G214)</f>
        <v>0</v>
      </c>
      <c r="H213" s="16">
        <f t="shared" si="66"/>
        <v>0</v>
      </c>
    </row>
    <row r="214" spans="1:8" s="10" customFormat="1" ht="75">
      <c r="A214" s="36" t="s">
        <v>62</v>
      </c>
      <c r="B214" s="19" t="s">
        <v>114</v>
      </c>
      <c r="C214" s="19">
        <v>200</v>
      </c>
      <c r="D214" s="18" t="s">
        <v>72</v>
      </c>
      <c r="E214" s="18" t="s">
        <v>9</v>
      </c>
      <c r="F214" s="16">
        <f>SUM('8'!G257)</f>
        <v>10</v>
      </c>
      <c r="G214" s="16">
        <f>SUM('8'!H257)</f>
        <v>0</v>
      </c>
      <c r="H214" s="16">
        <f>SUM('8'!I257)</f>
        <v>0</v>
      </c>
    </row>
    <row r="215" spans="1:8" s="10" customFormat="1" ht="37.5">
      <c r="A215" s="7" t="s">
        <v>125</v>
      </c>
      <c r="B215" s="26" t="s">
        <v>116</v>
      </c>
      <c r="C215" s="19"/>
      <c r="D215" s="27"/>
      <c r="E215" s="27"/>
      <c r="F215" s="26">
        <f>SUM(F216)</f>
        <v>3413</v>
      </c>
      <c r="G215" s="26">
        <f t="shared" ref="G215:H215" si="67">SUM(G216)</f>
        <v>3450</v>
      </c>
      <c r="H215" s="26">
        <f t="shared" si="67"/>
        <v>3457</v>
      </c>
    </row>
    <row r="216" spans="1:8" s="10" customFormat="1" ht="56.25">
      <c r="A216" s="4" t="s">
        <v>505</v>
      </c>
      <c r="B216" s="19" t="s">
        <v>117</v>
      </c>
      <c r="C216" s="19"/>
      <c r="D216" s="18"/>
      <c r="E216" s="18"/>
      <c r="F216" s="19">
        <f>SUM(F217:F218)</f>
        <v>3413</v>
      </c>
      <c r="G216" s="19">
        <f t="shared" ref="G216:H216" si="68">SUM(G217:G218)</f>
        <v>3450</v>
      </c>
      <c r="H216" s="19">
        <f t="shared" si="68"/>
        <v>3457</v>
      </c>
    </row>
    <row r="217" spans="1:8" s="10" customFormat="1" ht="131.25">
      <c r="A217" s="36" t="s">
        <v>61</v>
      </c>
      <c r="B217" s="19" t="s">
        <v>126</v>
      </c>
      <c r="C217" s="19">
        <v>100</v>
      </c>
      <c r="D217" s="18" t="s">
        <v>72</v>
      </c>
      <c r="E217" s="18" t="s">
        <v>123</v>
      </c>
      <c r="F217" s="19">
        <f>SUM('8'!G265)</f>
        <v>3300</v>
      </c>
      <c r="G217" s="19">
        <f>SUM('8'!H265)</f>
        <v>3390</v>
      </c>
      <c r="H217" s="19">
        <f>SUM('8'!I265)</f>
        <v>3372</v>
      </c>
    </row>
    <row r="218" spans="1:8" s="10" customFormat="1" ht="75">
      <c r="A218" s="36" t="s">
        <v>62</v>
      </c>
      <c r="B218" s="19" t="s">
        <v>126</v>
      </c>
      <c r="C218" s="19">
        <v>200</v>
      </c>
      <c r="D218" s="18" t="s">
        <v>72</v>
      </c>
      <c r="E218" s="18" t="s">
        <v>123</v>
      </c>
      <c r="F218" s="19">
        <f>SUM('8'!G266)</f>
        <v>113</v>
      </c>
      <c r="G218" s="19">
        <f>SUM('8'!H266)</f>
        <v>60</v>
      </c>
      <c r="H218" s="19">
        <f>SUM('8'!I266)</f>
        <v>85</v>
      </c>
    </row>
    <row r="219" spans="1:8" s="10" customFormat="1" ht="75">
      <c r="A219" s="7" t="s">
        <v>128</v>
      </c>
      <c r="B219" s="26" t="s">
        <v>127</v>
      </c>
      <c r="C219" s="19"/>
      <c r="D219" s="27"/>
      <c r="E219" s="27"/>
      <c r="F219" s="26">
        <f>SUM(F220)</f>
        <v>1979</v>
      </c>
      <c r="G219" s="26">
        <f t="shared" ref="G219:H219" si="69">SUM(G220)</f>
        <v>1867</v>
      </c>
      <c r="H219" s="26">
        <f t="shared" si="69"/>
        <v>1865</v>
      </c>
    </row>
    <row r="220" spans="1:8" s="10" customFormat="1" ht="93.75">
      <c r="A220" s="4" t="s">
        <v>506</v>
      </c>
      <c r="B220" s="19" t="s">
        <v>129</v>
      </c>
      <c r="C220" s="19"/>
      <c r="D220" s="18"/>
      <c r="E220" s="18"/>
      <c r="F220" s="19">
        <f>SUM(F221:F223)</f>
        <v>1979</v>
      </c>
      <c r="G220" s="19">
        <f t="shared" ref="G220:H220" si="70">SUM(G221:G223)</f>
        <v>1867</v>
      </c>
      <c r="H220" s="19">
        <f t="shared" si="70"/>
        <v>1865</v>
      </c>
    </row>
    <row r="221" spans="1:8" s="10" customFormat="1" ht="131.25">
      <c r="A221" s="36" t="s">
        <v>61</v>
      </c>
      <c r="B221" s="19" t="s">
        <v>627</v>
      </c>
      <c r="C221" s="19">
        <v>100</v>
      </c>
      <c r="D221" s="18" t="s">
        <v>72</v>
      </c>
      <c r="E221" s="18" t="s">
        <v>123</v>
      </c>
      <c r="F221" s="19">
        <f>SUM('8'!G269)</f>
        <v>1673</v>
      </c>
      <c r="G221" s="19">
        <f>SUM('8'!H269)</f>
        <v>1738</v>
      </c>
      <c r="H221" s="19">
        <f>SUM('8'!I269)</f>
        <v>1807</v>
      </c>
    </row>
    <row r="222" spans="1:8" s="10" customFormat="1" ht="75">
      <c r="A222" s="36" t="s">
        <v>62</v>
      </c>
      <c r="B222" s="19" t="s">
        <v>627</v>
      </c>
      <c r="C222" s="19">
        <v>200</v>
      </c>
      <c r="D222" s="18" t="s">
        <v>72</v>
      </c>
      <c r="E222" s="18" t="s">
        <v>123</v>
      </c>
      <c r="F222" s="19">
        <f>SUM('8'!G270)</f>
        <v>276</v>
      </c>
      <c r="G222" s="19">
        <f>SUM('8'!H270)</f>
        <v>113</v>
      </c>
      <c r="H222" s="19">
        <f>SUM('8'!I270)</f>
        <v>43</v>
      </c>
    </row>
    <row r="223" spans="1:8" s="10" customFormat="1" ht="56.25">
      <c r="A223" s="36" t="s">
        <v>63</v>
      </c>
      <c r="B223" s="19" t="s">
        <v>627</v>
      </c>
      <c r="C223" s="19">
        <v>800</v>
      </c>
      <c r="D223" s="18" t="s">
        <v>72</v>
      </c>
      <c r="E223" s="18" t="s">
        <v>123</v>
      </c>
      <c r="F223" s="19">
        <f>SUM('8'!G271)</f>
        <v>30</v>
      </c>
      <c r="G223" s="19">
        <f>SUM('8'!H271)</f>
        <v>16</v>
      </c>
      <c r="H223" s="19">
        <f>SUM('8'!I271)</f>
        <v>15</v>
      </c>
    </row>
    <row r="224" spans="1:8" s="10" customFormat="1" ht="18.75">
      <c r="A224" s="7" t="s">
        <v>120</v>
      </c>
      <c r="B224" s="26" t="s">
        <v>118</v>
      </c>
      <c r="C224" s="26"/>
      <c r="D224" s="27"/>
      <c r="E224" s="27"/>
      <c r="F224" s="26">
        <f>SUM(F225)</f>
        <v>100</v>
      </c>
      <c r="G224" s="26">
        <f t="shared" ref="G224:H224" si="71">SUM(G225)</f>
        <v>0</v>
      </c>
      <c r="H224" s="26">
        <f t="shared" si="71"/>
        <v>0</v>
      </c>
    </row>
    <row r="225" spans="1:8" s="10" customFormat="1" ht="56.25">
      <c r="A225" s="4" t="s">
        <v>121</v>
      </c>
      <c r="B225" s="19" t="s">
        <v>119</v>
      </c>
      <c r="C225" s="19"/>
      <c r="D225" s="18"/>
      <c r="E225" s="18"/>
      <c r="F225" s="19">
        <f>SUM(F226)</f>
        <v>100</v>
      </c>
      <c r="G225" s="19">
        <f t="shared" ref="G225:H225" si="72">SUM(G226)</f>
        <v>0</v>
      </c>
      <c r="H225" s="19">
        <f t="shared" si="72"/>
        <v>0</v>
      </c>
    </row>
    <row r="226" spans="1:8" s="10" customFormat="1" ht="75">
      <c r="A226" s="36" t="s">
        <v>62</v>
      </c>
      <c r="B226" s="19" t="s">
        <v>122</v>
      </c>
      <c r="C226" s="19">
        <v>200</v>
      </c>
      <c r="D226" s="18" t="s">
        <v>72</v>
      </c>
      <c r="E226" s="18" t="s">
        <v>9</v>
      </c>
      <c r="F226" s="19">
        <f>SUM('8'!G260)</f>
        <v>100</v>
      </c>
      <c r="G226" s="19">
        <f>SUM('8'!H260)</f>
        <v>0</v>
      </c>
      <c r="H226" s="19">
        <f>SUM('8'!I260)</f>
        <v>0</v>
      </c>
    </row>
    <row r="227" spans="1:8" s="10" customFormat="1" ht="75">
      <c r="A227" s="6" t="s">
        <v>468</v>
      </c>
      <c r="B227" s="68" t="s">
        <v>465</v>
      </c>
      <c r="C227" s="68"/>
      <c r="D227" s="69" t="s">
        <v>19</v>
      </c>
      <c r="E227" s="69" t="s">
        <v>179</v>
      </c>
      <c r="F227" s="68">
        <f>F228+F230+F232</f>
        <v>8868.5</v>
      </c>
      <c r="G227" s="68">
        <f t="shared" ref="G227:H227" si="73">G228+G230+G232</f>
        <v>9248.5</v>
      </c>
      <c r="H227" s="68">
        <f t="shared" si="73"/>
        <v>9538.5</v>
      </c>
    </row>
    <row r="228" spans="1:8" s="10" customFormat="1" ht="56.25">
      <c r="A228" s="36" t="s">
        <v>469</v>
      </c>
      <c r="B228" s="19" t="s">
        <v>470</v>
      </c>
      <c r="C228" s="19"/>
      <c r="D228" s="18" t="s">
        <v>19</v>
      </c>
      <c r="E228" s="18" t="s">
        <v>179</v>
      </c>
      <c r="F228" s="19">
        <f>F229</f>
        <v>447.6</v>
      </c>
      <c r="G228" s="19">
        <f t="shared" ref="G228:H228" si="74">G229</f>
        <v>447.6</v>
      </c>
      <c r="H228" s="19">
        <f t="shared" si="74"/>
        <v>447.6</v>
      </c>
    </row>
    <row r="229" spans="1:8" s="10" customFormat="1" ht="75">
      <c r="A229" s="4" t="s">
        <v>477</v>
      </c>
      <c r="B229" s="19" t="s">
        <v>476</v>
      </c>
      <c r="C229" s="19">
        <v>200</v>
      </c>
      <c r="D229" s="18" t="s">
        <v>19</v>
      </c>
      <c r="E229" s="18" t="s">
        <v>179</v>
      </c>
      <c r="F229" s="19">
        <f>SUM('8'!G415)</f>
        <v>447.6</v>
      </c>
      <c r="G229" s="19">
        <f>SUM('8'!H415)</f>
        <v>447.6</v>
      </c>
      <c r="H229" s="19">
        <f>SUM('8'!I415)</f>
        <v>447.6</v>
      </c>
    </row>
    <row r="230" spans="1:8" s="10" customFormat="1" ht="37.5">
      <c r="A230" s="36" t="s">
        <v>472</v>
      </c>
      <c r="B230" s="19" t="s">
        <v>471</v>
      </c>
      <c r="C230" s="19"/>
      <c r="D230" s="18" t="s">
        <v>19</v>
      </c>
      <c r="E230" s="18" t="s">
        <v>179</v>
      </c>
      <c r="F230" s="19">
        <f>F231</f>
        <v>657.5</v>
      </c>
      <c r="G230" s="19">
        <f t="shared" ref="G230:H230" si="75">G231</f>
        <v>657.5</v>
      </c>
      <c r="H230" s="19">
        <f t="shared" si="75"/>
        <v>657.5</v>
      </c>
    </row>
    <row r="231" spans="1:8" s="10" customFormat="1" ht="75">
      <c r="A231" s="4" t="s">
        <v>477</v>
      </c>
      <c r="B231" s="19" t="s">
        <v>478</v>
      </c>
      <c r="C231" s="19">
        <v>200</v>
      </c>
      <c r="D231" s="18" t="s">
        <v>19</v>
      </c>
      <c r="E231" s="18" t="s">
        <v>179</v>
      </c>
      <c r="F231" s="19">
        <f>SUM('8'!G417)</f>
        <v>657.5</v>
      </c>
      <c r="G231" s="19">
        <f>SUM('8'!H417)</f>
        <v>657.5</v>
      </c>
      <c r="H231" s="19">
        <f>SUM('8'!I417)</f>
        <v>657.5</v>
      </c>
    </row>
    <row r="232" spans="1:8" s="10" customFormat="1" ht="56.25">
      <c r="A232" s="32" t="s">
        <v>473</v>
      </c>
      <c r="B232" s="19" t="s">
        <v>474</v>
      </c>
      <c r="C232" s="19"/>
      <c r="D232" s="18" t="s">
        <v>19</v>
      </c>
      <c r="E232" s="18" t="s">
        <v>179</v>
      </c>
      <c r="F232" s="19">
        <f>F233+F234</f>
        <v>7763.4</v>
      </c>
      <c r="G232" s="19">
        <f t="shared" ref="G232:H232" si="76">G233+G234</f>
        <v>8143.4</v>
      </c>
      <c r="H232" s="19">
        <f t="shared" si="76"/>
        <v>8433.4</v>
      </c>
    </row>
    <row r="233" spans="1:8" s="10" customFormat="1" ht="75">
      <c r="A233" s="32" t="s">
        <v>446</v>
      </c>
      <c r="B233" s="19" t="s">
        <v>475</v>
      </c>
      <c r="C233" s="19">
        <v>600</v>
      </c>
      <c r="D233" s="18" t="s">
        <v>19</v>
      </c>
      <c r="E233" s="18" t="s">
        <v>179</v>
      </c>
      <c r="F233" s="19">
        <f>SUM('8'!G419)</f>
        <v>7383.4</v>
      </c>
      <c r="G233" s="19">
        <f>SUM('8'!H419)</f>
        <v>7383.4</v>
      </c>
      <c r="H233" s="19">
        <f>SUM('8'!I419)</f>
        <v>7483.4</v>
      </c>
    </row>
    <row r="234" spans="1:8" s="10" customFormat="1" ht="93.75">
      <c r="A234" s="32" t="s">
        <v>651</v>
      </c>
      <c r="B234" s="19" t="s">
        <v>645</v>
      </c>
      <c r="C234" s="19">
        <v>600</v>
      </c>
      <c r="D234" s="18" t="s">
        <v>19</v>
      </c>
      <c r="E234" s="18" t="s">
        <v>179</v>
      </c>
      <c r="F234" s="19">
        <f>'8'!G420</f>
        <v>380</v>
      </c>
      <c r="G234" s="19">
        <f>'8'!H420</f>
        <v>760</v>
      </c>
      <c r="H234" s="19">
        <f>'8'!I420</f>
        <v>950</v>
      </c>
    </row>
    <row r="235" spans="1:8" s="10" customFormat="1" ht="75">
      <c r="A235" s="6" t="s">
        <v>162</v>
      </c>
      <c r="B235" s="68" t="s">
        <v>163</v>
      </c>
      <c r="C235" s="68"/>
      <c r="D235" s="69"/>
      <c r="E235" s="69"/>
      <c r="F235" s="15">
        <f>SUM(F242+F254+F236+F249)</f>
        <v>5358.6</v>
      </c>
      <c r="G235" s="15">
        <f>SUM(G242+G254+G236+G249)</f>
        <v>5462.2</v>
      </c>
      <c r="H235" s="15">
        <f>SUM(H242+H254+H236+H249)</f>
        <v>5472.4</v>
      </c>
    </row>
    <row r="236" spans="1:8" s="10" customFormat="1" ht="56.25">
      <c r="A236" s="54" t="s">
        <v>671</v>
      </c>
      <c r="B236" s="26" t="s">
        <v>247</v>
      </c>
      <c r="C236" s="26"/>
      <c r="D236" s="57"/>
      <c r="E236" s="57"/>
      <c r="F236" s="22">
        <f>SUM(F237+F240)</f>
        <v>2740</v>
      </c>
      <c r="G236" s="22">
        <f t="shared" ref="G236:H236" si="77">SUM(G237+G240)</f>
        <v>2750</v>
      </c>
      <c r="H236" s="22">
        <f t="shared" si="77"/>
        <v>2760</v>
      </c>
    </row>
    <row r="237" spans="1:8" s="10" customFormat="1" ht="37.5">
      <c r="A237" s="36" t="s">
        <v>667</v>
      </c>
      <c r="B237" s="19" t="s">
        <v>248</v>
      </c>
      <c r="C237" s="19"/>
      <c r="D237" s="69"/>
      <c r="E237" s="69"/>
      <c r="F237" s="16">
        <f>SUM(F238:F239)</f>
        <v>2740</v>
      </c>
      <c r="G237" s="16">
        <f t="shared" ref="G237:H237" si="78">SUM(G238:G239)</f>
        <v>2750</v>
      </c>
      <c r="H237" s="16">
        <f t="shared" si="78"/>
        <v>2760</v>
      </c>
    </row>
    <row r="238" spans="1:8" s="10" customFormat="1" ht="112.5">
      <c r="A238" s="36" t="s">
        <v>668</v>
      </c>
      <c r="B238" s="19" t="s">
        <v>249</v>
      </c>
      <c r="C238" s="19">
        <v>800</v>
      </c>
      <c r="D238" s="18" t="s">
        <v>123</v>
      </c>
      <c r="E238" s="18" t="s">
        <v>188</v>
      </c>
      <c r="F238" s="16">
        <f>SUM('8'!G119)</f>
        <v>2740</v>
      </c>
      <c r="G238" s="16">
        <f>SUM('8'!H119)</f>
        <v>2750</v>
      </c>
      <c r="H238" s="16">
        <f>SUM('8'!I119)</f>
        <v>2760</v>
      </c>
    </row>
    <row r="239" spans="1:8" s="10" customFormat="1" ht="112.5">
      <c r="A239" s="36" t="s">
        <v>669</v>
      </c>
      <c r="B239" s="19" t="s">
        <v>543</v>
      </c>
      <c r="C239" s="19">
        <v>800</v>
      </c>
      <c r="D239" s="18" t="s">
        <v>123</v>
      </c>
      <c r="E239" s="18" t="s">
        <v>188</v>
      </c>
      <c r="F239" s="16">
        <f>SUM('8'!G120)</f>
        <v>0</v>
      </c>
      <c r="G239" s="16">
        <f>SUM('8'!H120)</f>
        <v>0</v>
      </c>
      <c r="H239" s="16">
        <f>SUM('8'!I120)</f>
        <v>0</v>
      </c>
    </row>
    <row r="240" spans="1:8" s="10" customFormat="1" ht="56.25">
      <c r="A240" s="4" t="s">
        <v>670</v>
      </c>
      <c r="B240" s="19" t="s">
        <v>608</v>
      </c>
      <c r="C240" s="19"/>
      <c r="D240" s="18" t="s">
        <v>123</v>
      </c>
      <c r="E240" s="18" t="s">
        <v>188</v>
      </c>
      <c r="F240" s="16">
        <f>F241</f>
        <v>0</v>
      </c>
      <c r="G240" s="16">
        <f t="shared" ref="G240:H240" si="79">G241</f>
        <v>0</v>
      </c>
      <c r="H240" s="16">
        <f t="shared" si="79"/>
        <v>0</v>
      </c>
    </row>
    <row r="241" spans="1:8" s="10" customFormat="1" ht="93.75">
      <c r="A241" s="4" t="s">
        <v>610</v>
      </c>
      <c r="B241" s="19" t="s">
        <v>609</v>
      </c>
      <c r="C241" s="19">
        <v>200</v>
      </c>
      <c r="D241" s="18" t="s">
        <v>123</v>
      </c>
      <c r="E241" s="18" t="s">
        <v>188</v>
      </c>
      <c r="F241" s="16">
        <f>SUM('8'!G122)</f>
        <v>0</v>
      </c>
      <c r="G241" s="16">
        <f>SUM('8'!H122)</f>
        <v>0</v>
      </c>
      <c r="H241" s="16">
        <f>SUM('8'!I122)</f>
        <v>0</v>
      </c>
    </row>
    <row r="242" spans="1:8" s="10" customFormat="1" ht="56.25">
      <c r="A242" s="7" t="s">
        <v>164</v>
      </c>
      <c r="B242" s="26" t="s">
        <v>165</v>
      </c>
      <c r="C242" s="26"/>
      <c r="D242" s="27"/>
      <c r="E242" s="27"/>
      <c r="F242" s="26">
        <f>SUM(F243+F247)</f>
        <v>2515.6</v>
      </c>
      <c r="G242" s="26">
        <f t="shared" ref="G242:H242" si="80">SUM(G243+G247)</f>
        <v>2609.1999999999998</v>
      </c>
      <c r="H242" s="26">
        <f t="shared" si="80"/>
        <v>2609.4</v>
      </c>
    </row>
    <row r="243" spans="1:8" s="10" customFormat="1" ht="37.5">
      <c r="A243" s="4" t="s">
        <v>513</v>
      </c>
      <c r="B243" s="19" t="s">
        <v>166</v>
      </c>
      <c r="C243" s="19"/>
      <c r="D243" s="18"/>
      <c r="E243" s="18"/>
      <c r="F243" s="19">
        <f>SUM(F244:F246)</f>
        <v>2300</v>
      </c>
      <c r="G243" s="19">
        <f t="shared" ref="G243:H243" si="81">SUM(G244:G246)</f>
        <v>2300</v>
      </c>
      <c r="H243" s="19">
        <f t="shared" si="81"/>
        <v>2300</v>
      </c>
    </row>
    <row r="244" spans="1:8" s="10" customFormat="1" ht="131.25">
      <c r="A244" s="36" t="s">
        <v>168</v>
      </c>
      <c r="B244" s="19" t="s">
        <v>167</v>
      </c>
      <c r="C244" s="19">
        <v>100</v>
      </c>
      <c r="D244" s="18" t="s">
        <v>123</v>
      </c>
      <c r="E244" s="18" t="s">
        <v>158</v>
      </c>
      <c r="F244" s="19">
        <f>SUM('8'!G88)</f>
        <v>1939.9</v>
      </c>
      <c r="G244" s="19">
        <f>SUM('8'!H88)</f>
        <v>1939.9</v>
      </c>
      <c r="H244" s="19">
        <f>SUM('8'!I88)</f>
        <v>1939.9</v>
      </c>
    </row>
    <row r="245" spans="1:8" s="10" customFormat="1" ht="75">
      <c r="A245" s="36" t="s">
        <v>169</v>
      </c>
      <c r="B245" s="19" t="s">
        <v>167</v>
      </c>
      <c r="C245" s="19">
        <v>200</v>
      </c>
      <c r="D245" s="18" t="s">
        <v>123</v>
      </c>
      <c r="E245" s="18" t="s">
        <v>158</v>
      </c>
      <c r="F245" s="19">
        <f>SUM('8'!G89)</f>
        <v>335.1</v>
      </c>
      <c r="G245" s="19">
        <f>SUM('8'!H89)</f>
        <v>335.1</v>
      </c>
      <c r="H245" s="19">
        <f>SUM('8'!I89)</f>
        <v>335.1</v>
      </c>
    </row>
    <row r="246" spans="1:8" s="10" customFormat="1" ht="56.25">
      <c r="A246" s="36" t="s">
        <v>63</v>
      </c>
      <c r="B246" s="19" t="s">
        <v>167</v>
      </c>
      <c r="C246" s="19">
        <v>800</v>
      </c>
      <c r="D246" s="18" t="s">
        <v>123</v>
      </c>
      <c r="E246" s="18" t="s">
        <v>158</v>
      </c>
      <c r="F246" s="19">
        <f>SUM('8'!G90)</f>
        <v>25</v>
      </c>
      <c r="G246" s="19">
        <f>SUM('8'!H90)</f>
        <v>25</v>
      </c>
      <c r="H246" s="19">
        <f>SUM('8'!I90)</f>
        <v>25</v>
      </c>
    </row>
    <row r="247" spans="1:8" s="10" customFormat="1" ht="56.25">
      <c r="A247" s="36" t="s">
        <v>537</v>
      </c>
      <c r="B247" s="19" t="s">
        <v>250</v>
      </c>
      <c r="C247" s="19"/>
      <c r="D247" s="18"/>
      <c r="E247" s="18"/>
      <c r="F247" s="19">
        <f>SUM(F248)</f>
        <v>215.6</v>
      </c>
      <c r="G247" s="19">
        <f t="shared" ref="G247:H247" si="82">SUM(G248)</f>
        <v>309.2</v>
      </c>
      <c r="H247" s="19">
        <f t="shared" si="82"/>
        <v>309.39999999999998</v>
      </c>
    </row>
    <row r="248" spans="1:8" s="10" customFormat="1" ht="75">
      <c r="A248" s="36" t="s">
        <v>252</v>
      </c>
      <c r="B248" s="19" t="s">
        <v>516</v>
      </c>
      <c r="C248" s="19">
        <v>200</v>
      </c>
      <c r="D248" s="18" t="s">
        <v>123</v>
      </c>
      <c r="E248" s="18" t="s">
        <v>158</v>
      </c>
      <c r="F248" s="19">
        <f>SUM('8'!G92)</f>
        <v>215.6</v>
      </c>
      <c r="G248" s="19">
        <f>SUM('8'!H92)</f>
        <v>309.2</v>
      </c>
      <c r="H248" s="19">
        <f>SUM('8'!I92)</f>
        <v>309.39999999999998</v>
      </c>
    </row>
    <row r="249" spans="1:8" s="10" customFormat="1" ht="37.5">
      <c r="A249" s="54" t="s">
        <v>538</v>
      </c>
      <c r="B249" s="26" t="s">
        <v>253</v>
      </c>
      <c r="C249" s="26"/>
      <c r="D249" s="27"/>
      <c r="E249" s="27"/>
      <c r="F249" s="22">
        <f>SUM(F250+F252)</f>
        <v>100</v>
      </c>
      <c r="G249" s="22">
        <f t="shared" ref="G249:H249" si="83">SUM(G250+G252)</f>
        <v>100</v>
      </c>
      <c r="H249" s="22">
        <f t="shared" si="83"/>
        <v>100</v>
      </c>
    </row>
    <row r="250" spans="1:8" s="10" customFormat="1" ht="56.25">
      <c r="A250" s="36" t="s">
        <v>539</v>
      </c>
      <c r="B250" s="19" t="s">
        <v>254</v>
      </c>
      <c r="C250" s="19"/>
      <c r="D250" s="18"/>
      <c r="E250" s="18"/>
      <c r="F250" s="16">
        <f>SUM(F251)</f>
        <v>100</v>
      </c>
      <c r="G250" s="16">
        <f t="shared" ref="G250:H250" si="84">SUM(G251)</f>
        <v>100</v>
      </c>
      <c r="H250" s="16">
        <f t="shared" si="84"/>
        <v>100</v>
      </c>
    </row>
    <row r="251" spans="1:8" s="10" customFormat="1" ht="75">
      <c r="A251" s="36" t="s">
        <v>258</v>
      </c>
      <c r="B251" s="19" t="s">
        <v>255</v>
      </c>
      <c r="C251" s="19">
        <v>300</v>
      </c>
      <c r="D251" s="18" t="s">
        <v>215</v>
      </c>
      <c r="E251" s="18" t="s">
        <v>51</v>
      </c>
      <c r="F251" s="16">
        <f>SUM('8'!G186)</f>
        <v>100</v>
      </c>
      <c r="G251" s="16">
        <f>SUM('8'!H186)</f>
        <v>100</v>
      </c>
      <c r="H251" s="16">
        <f>SUM('8'!I186)</f>
        <v>100</v>
      </c>
    </row>
    <row r="252" spans="1:8" s="10" customFormat="1" ht="18.75">
      <c r="A252" s="4" t="s">
        <v>272</v>
      </c>
      <c r="B252" s="19" t="s">
        <v>269</v>
      </c>
      <c r="C252" s="19"/>
      <c r="D252" s="18"/>
      <c r="E252" s="18"/>
      <c r="F252" s="16">
        <f>SUM(F253)</f>
        <v>0</v>
      </c>
      <c r="G252" s="16">
        <f t="shared" ref="G252:H252" si="85">SUM(G253)</f>
        <v>0</v>
      </c>
      <c r="H252" s="16">
        <f t="shared" si="85"/>
        <v>0</v>
      </c>
    </row>
    <row r="253" spans="1:8" s="10" customFormat="1" ht="37.5">
      <c r="A253" s="4" t="s">
        <v>270</v>
      </c>
      <c r="B253" s="19" t="s">
        <v>271</v>
      </c>
      <c r="C253" s="19">
        <v>540</v>
      </c>
      <c r="D253" s="18" t="s">
        <v>158</v>
      </c>
      <c r="E253" s="18" t="s">
        <v>51</v>
      </c>
      <c r="F253" s="16">
        <f>SUM('8'!G142)</f>
        <v>0</v>
      </c>
      <c r="G253" s="16">
        <f>SUM('8'!H142)</f>
        <v>0</v>
      </c>
      <c r="H253" s="16">
        <f>SUM('8'!I142)</f>
        <v>0</v>
      </c>
    </row>
    <row r="254" spans="1:8" s="10" customFormat="1" ht="56.25">
      <c r="A254" s="54" t="s">
        <v>540</v>
      </c>
      <c r="B254" s="26" t="s">
        <v>261</v>
      </c>
      <c r="C254" s="26"/>
      <c r="D254" s="27"/>
      <c r="E254" s="27"/>
      <c r="F254" s="22">
        <f>SUM(F255)</f>
        <v>3</v>
      </c>
      <c r="G254" s="22">
        <f t="shared" ref="G254:H254" si="86">SUM(G255)</f>
        <v>3</v>
      </c>
      <c r="H254" s="22">
        <f t="shared" si="86"/>
        <v>3</v>
      </c>
    </row>
    <row r="255" spans="1:8" s="10" customFormat="1" ht="93.75">
      <c r="A255" s="36" t="s">
        <v>541</v>
      </c>
      <c r="B255" s="19" t="s">
        <v>259</v>
      </c>
      <c r="C255" s="19"/>
      <c r="D255" s="18"/>
      <c r="E255" s="18"/>
      <c r="F255" s="16">
        <f>SUM(F256:F257)</f>
        <v>3</v>
      </c>
      <c r="G255" s="16">
        <f t="shared" ref="G255:H255" si="87">SUM(G256:G257)</f>
        <v>3</v>
      </c>
      <c r="H255" s="16">
        <f t="shared" si="87"/>
        <v>3</v>
      </c>
    </row>
    <row r="256" spans="1:8" s="10" customFormat="1" ht="112.5">
      <c r="A256" s="36" t="s">
        <v>264</v>
      </c>
      <c r="B256" s="19" t="s">
        <v>260</v>
      </c>
      <c r="C256" s="19">
        <v>200</v>
      </c>
      <c r="D256" s="18" t="s">
        <v>9</v>
      </c>
      <c r="E256" s="18" t="s">
        <v>141</v>
      </c>
      <c r="F256" s="16">
        <f>SUM('8'!G42)</f>
        <v>1</v>
      </c>
      <c r="G256" s="16">
        <f>SUM('8'!H42)</f>
        <v>1</v>
      </c>
      <c r="H256" s="16">
        <f>SUM('8'!I42)</f>
        <v>1</v>
      </c>
    </row>
    <row r="257" spans="1:8" s="10" customFormat="1" ht="206.25">
      <c r="A257" s="36" t="s">
        <v>265</v>
      </c>
      <c r="B257" s="19" t="s">
        <v>262</v>
      </c>
      <c r="C257" s="19">
        <v>200</v>
      </c>
      <c r="D257" s="18" t="s">
        <v>9</v>
      </c>
      <c r="E257" s="18" t="s">
        <v>141</v>
      </c>
      <c r="F257" s="16">
        <f>SUM('8'!G43)</f>
        <v>2</v>
      </c>
      <c r="G257" s="16">
        <f>SUM('8'!H43)</f>
        <v>2</v>
      </c>
      <c r="H257" s="16">
        <f>SUM('8'!I43)</f>
        <v>2</v>
      </c>
    </row>
    <row r="258" spans="1:8" s="10" customFormat="1" ht="150">
      <c r="A258" s="85" t="s">
        <v>12</v>
      </c>
      <c r="B258" s="68" t="s">
        <v>14</v>
      </c>
      <c r="C258" s="86"/>
      <c r="D258" s="86"/>
      <c r="E258" s="86"/>
      <c r="F258" s="87">
        <f>SUM(F259+F265+F281+F271)</f>
        <v>29633</v>
      </c>
      <c r="G258" s="87">
        <f>SUM(G259+G265+G281+G271)</f>
        <v>22710</v>
      </c>
      <c r="H258" s="87">
        <f>SUM(H259+H265+H281+H271)</f>
        <v>23596</v>
      </c>
    </row>
    <row r="259" spans="1:8" s="10" customFormat="1" ht="37.5">
      <c r="A259" s="7" t="s">
        <v>16</v>
      </c>
      <c r="B259" s="33" t="s">
        <v>15</v>
      </c>
      <c r="C259" s="26"/>
      <c r="D259" s="27"/>
      <c r="E259" s="27"/>
      <c r="F259" s="34">
        <f>SUM(F260)</f>
        <v>4845</v>
      </c>
      <c r="G259" s="34">
        <f t="shared" ref="G259:H259" si="88">SUM(G260)</f>
        <v>300</v>
      </c>
      <c r="H259" s="34">
        <f t="shared" si="88"/>
        <v>300</v>
      </c>
    </row>
    <row r="260" spans="1:8" s="10" customFormat="1" ht="93.75">
      <c r="A260" s="4" t="s">
        <v>17</v>
      </c>
      <c r="B260" s="29" t="s">
        <v>18</v>
      </c>
      <c r="C260" s="19"/>
      <c r="D260" s="18"/>
      <c r="E260" s="18"/>
      <c r="F260" s="25">
        <f>SUM(F261:F262:F263:F264)</f>
        <v>4845</v>
      </c>
      <c r="G260" s="25">
        <f>SUM(G261:G262:G263:G264)</f>
        <v>300</v>
      </c>
      <c r="H260" s="25">
        <f>SUM(H261:H262:H263:H264)</f>
        <v>300</v>
      </c>
    </row>
    <row r="261" spans="1:8" s="10" customFormat="1" ht="75">
      <c r="A261" s="4" t="s">
        <v>33</v>
      </c>
      <c r="B261" s="29" t="s">
        <v>21</v>
      </c>
      <c r="C261" s="19">
        <v>800</v>
      </c>
      <c r="D261" s="18" t="s">
        <v>9</v>
      </c>
      <c r="E261" s="18" t="s">
        <v>19</v>
      </c>
      <c r="F261" s="25">
        <f>SUM('8'!G437)</f>
        <v>300</v>
      </c>
      <c r="G261" s="25">
        <f>SUM('8'!H437)</f>
        <v>300</v>
      </c>
      <c r="H261" s="25">
        <f>SUM('8'!I437)</f>
        <v>300</v>
      </c>
    </row>
    <row r="262" spans="1:8" s="10" customFormat="1" ht="75">
      <c r="A262" s="4" t="s">
        <v>32</v>
      </c>
      <c r="B262" s="29" t="s">
        <v>23</v>
      </c>
      <c r="C262" s="19">
        <v>800</v>
      </c>
      <c r="D262" s="18" t="s">
        <v>9</v>
      </c>
      <c r="E262" s="18" t="s">
        <v>141</v>
      </c>
      <c r="F262" s="25">
        <f>SUM('8'!G442)</f>
        <v>4545</v>
      </c>
      <c r="G262" s="25">
        <f>SUM('8'!H442)</f>
        <v>0</v>
      </c>
      <c r="H262" s="25">
        <f>SUM('8'!I442)</f>
        <v>0</v>
      </c>
    </row>
    <row r="263" spans="1:8" s="10" customFormat="1" ht="131.25">
      <c r="A263" s="4" t="s">
        <v>592</v>
      </c>
      <c r="B263" s="29" t="s">
        <v>591</v>
      </c>
      <c r="C263" s="19">
        <v>500</v>
      </c>
      <c r="D263" s="18" t="s">
        <v>24</v>
      </c>
      <c r="E263" s="18" t="s">
        <v>51</v>
      </c>
      <c r="F263" s="25">
        <f>'8'!G458</f>
        <v>0</v>
      </c>
      <c r="G263" s="25">
        <v>0</v>
      </c>
      <c r="H263" s="25">
        <v>0</v>
      </c>
    </row>
    <row r="264" spans="1:8" s="10" customFormat="1" ht="75">
      <c r="A264" s="4" t="s">
        <v>593</v>
      </c>
      <c r="B264" s="29" t="s">
        <v>23</v>
      </c>
      <c r="C264" s="19">
        <v>500</v>
      </c>
      <c r="D264" s="18" t="s">
        <v>24</v>
      </c>
      <c r="E264" s="18" t="s">
        <v>51</v>
      </c>
      <c r="F264" s="25">
        <f>'8'!G459</f>
        <v>0</v>
      </c>
      <c r="G264" s="25">
        <v>0</v>
      </c>
      <c r="H264" s="25">
        <v>0</v>
      </c>
    </row>
    <row r="265" spans="1:8" s="10" customFormat="1" ht="93.75">
      <c r="A265" s="7" t="s">
        <v>27</v>
      </c>
      <c r="B265" s="33" t="s">
        <v>28</v>
      </c>
      <c r="C265" s="26"/>
      <c r="D265" s="27"/>
      <c r="E265" s="27"/>
      <c r="F265" s="34">
        <f>SUM(F266+F269)</f>
        <v>17471</v>
      </c>
      <c r="G265" s="34">
        <f t="shared" ref="G265:H265" si="89">SUM(G266+G269)</f>
        <v>15080</v>
      </c>
      <c r="H265" s="34">
        <f t="shared" si="89"/>
        <v>15910</v>
      </c>
    </row>
    <row r="266" spans="1:8" s="10" customFormat="1" ht="37.5">
      <c r="A266" s="4" t="s">
        <v>29</v>
      </c>
      <c r="B266" s="29" t="s">
        <v>30</v>
      </c>
      <c r="C266" s="68"/>
      <c r="D266" s="18"/>
      <c r="E266" s="18"/>
      <c r="F266" s="25">
        <f>SUM(F267:F268)</f>
        <v>8375</v>
      </c>
      <c r="G266" s="25">
        <f t="shared" ref="G266:H266" si="90">SUM(G267:G268)</f>
        <v>7274</v>
      </c>
      <c r="H266" s="25">
        <f t="shared" si="90"/>
        <v>7623</v>
      </c>
    </row>
    <row r="267" spans="1:8" s="10" customFormat="1" ht="56.25">
      <c r="A267" s="4" t="s">
        <v>34</v>
      </c>
      <c r="B267" s="29" t="s">
        <v>31</v>
      </c>
      <c r="C267" s="19">
        <v>500</v>
      </c>
      <c r="D267" s="18" t="s">
        <v>24</v>
      </c>
      <c r="E267" s="18" t="s">
        <v>9</v>
      </c>
      <c r="F267" s="25">
        <f>SUM('8'!G453)</f>
        <v>4775</v>
      </c>
      <c r="G267" s="25">
        <f>SUM('8'!H453)</f>
        <v>4026</v>
      </c>
      <c r="H267" s="25">
        <f>SUM('8'!I453)</f>
        <v>4243</v>
      </c>
    </row>
    <row r="268" spans="1:8" s="10" customFormat="1" ht="56.25">
      <c r="A268" s="4" t="s">
        <v>35</v>
      </c>
      <c r="B268" s="29" t="s">
        <v>36</v>
      </c>
      <c r="C268" s="19">
        <v>500</v>
      </c>
      <c r="D268" s="18" t="s">
        <v>24</v>
      </c>
      <c r="E268" s="18" t="s">
        <v>9</v>
      </c>
      <c r="F268" s="25">
        <f>SUM('8'!G454)</f>
        <v>3600</v>
      </c>
      <c r="G268" s="25">
        <f>SUM('8'!H454)</f>
        <v>3248</v>
      </c>
      <c r="H268" s="25">
        <f>SUM('8'!I454)</f>
        <v>3380</v>
      </c>
    </row>
    <row r="269" spans="1:8" s="10" customFormat="1" ht="37.5">
      <c r="A269" s="4" t="s">
        <v>37</v>
      </c>
      <c r="B269" s="29" t="s">
        <v>38</v>
      </c>
      <c r="C269" s="19"/>
      <c r="D269" s="18"/>
      <c r="E269" s="18"/>
      <c r="F269" s="25">
        <f>SUM(F270)</f>
        <v>9096</v>
      </c>
      <c r="G269" s="25">
        <f t="shared" ref="G269:H269" si="91">SUM(G270)</f>
        <v>7806</v>
      </c>
      <c r="H269" s="25">
        <f t="shared" si="91"/>
        <v>8287</v>
      </c>
    </row>
    <row r="270" spans="1:8" s="10" customFormat="1" ht="37.5">
      <c r="A270" s="4" t="s">
        <v>40</v>
      </c>
      <c r="B270" s="29" t="s">
        <v>39</v>
      </c>
      <c r="C270" s="19">
        <v>500</v>
      </c>
      <c r="D270" s="18" t="s">
        <v>24</v>
      </c>
      <c r="E270" s="18" t="s">
        <v>51</v>
      </c>
      <c r="F270" s="25">
        <f>SUM('8'!G461)</f>
        <v>9096</v>
      </c>
      <c r="G270" s="25">
        <f>SUM('8'!H461)</f>
        <v>7806</v>
      </c>
      <c r="H270" s="25">
        <f>SUM('8'!I461)</f>
        <v>8287</v>
      </c>
    </row>
    <row r="271" spans="1:8" s="10" customFormat="1" ht="75">
      <c r="A271" s="7" t="s">
        <v>229</v>
      </c>
      <c r="B271" s="26" t="s">
        <v>230</v>
      </c>
      <c r="C271" s="26"/>
      <c r="D271" s="27"/>
      <c r="E271" s="27"/>
      <c r="F271" s="88">
        <f>SUM(F272+F275+F278)</f>
        <v>1217</v>
      </c>
      <c r="G271" s="88">
        <f t="shared" ref="G271:H271" si="92">SUM(G272+G275+G278)</f>
        <v>1230</v>
      </c>
      <c r="H271" s="88">
        <f t="shared" si="92"/>
        <v>1286</v>
      </c>
    </row>
    <row r="272" spans="1:8" s="10" customFormat="1" ht="112.5">
      <c r="A272" s="4" t="s">
        <v>235</v>
      </c>
      <c r="B272" s="19" t="s">
        <v>231</v>
      </c>
      <c r="C272" s="68"/>
      <c r="D272" s="18"/>
      <c r="E272" s="18"/>
      <c r="F272" s="89">
        <f>SUM(F273:F274)</f>
        <v>422</v>
      </c>
      <c r="G272" s="89">
        <f t="shared" ref="G272:H272" si="93">SUM(G273:G274)</f>
        <v>426</v>
      </c>
      <c r="H272" s="89">
        <f t="shared" si="93"/>
        <v>451</v>
      </c>
    </row>
    <row r="273" spans="1:8" s="10" customFormat="1" ht="131.25">
      <c r="A273" s="36" t="s">
        <v>232</v>
      </c>
      <c r="B273" s="19" t="s">
        <v>234</v>
      </c>
      <c r="C273" s="19">
        <v>100</v>
      </c>
      <c r="D273" s="18" t="s">
        <v>9</v>
      </c>
      <c r="E273" s="18" t="s">
        <v>141</v>
      </c>
      <c r="F273" s="89">
        <f>SUM('8'!G47)</f>
        <v>379.2</v>
      </c>
      <c r="G273" s="89">
        <f>SUM('8'!H47)</f>
        <v>382.8</v>
      </c>
      <c r="H273" s="89">
        <f>SUM('8'!I47)</f>
        <v>386.7</v>
      </c>
    </row>
    <row r="274" spans="1:8" s="10" customFormat="1" ht="93.75">
      <c r="A274" s="36" t="s">
        <v>233</v>
      </c>
      <c r="B274" s="19" t="s">
        <v>234</v>
      </c>
      <c r="C274" s="19">
        <v>200</v>
      </c>
      <c r="D274" s="18" t="s">
        <v>9</v>
      </c>
      <c r="E274" s="18" t="s">
        <v>141</v>
      </c>
      <c r="F274" s="89">
        <f>SUM('8'!G48)</f>
        <v>42.8</v>
      </c>
      <c r="G274" s="89">
        <f>SUM('8'!H48)</f>
        <v>43.2</v>
      </c>
      <c r="H274" s="89">
        <f>SUM('8'!I48)</f>
        <v>64.3</v>
      </c>
    </row>
    <row r="275" spans="1:8" s="10" customFormat="1" ht="131.25">
      <c r="A275" s="4" t="s">
        <v>240</v>
      </c>
      <c r="B275" s="19" t="s">
        <v>236</v>
      </c>
      <c r="C275" s="68"/>
      <c r="D275" s="18"/>
      <c r="E275" s="18"/>
      <c r="F275" s="25">
        <f>SUM(F276:F277)</f>
        <v>414</v>
      </c>
      <c r="G275" s="25">
        <f t="shared" ref="G275:H275" si="94">SUM(G276:G277)</f>
        <v>419</v>
      </c>
      <c r="H275" s="25">
        <f t="shared" si="94"/>
        <v>434</v>
      </c>
    </row>
    <row r="276" spans="1:8" s="10" customFormat="1" ht="168.75">
      <c r="A276" s="36" t="s">
        <v>238</v>
      </c>
      <c r="B276" s="19" t="s">
        <v>237</v>
      </c>
      <c r="C276" s="19">
        <v>100</v>
      </c>
      <c r="D276" s="18" t="s">
        <v>9</v>
      </c>
      <c r="E276" s="18" t="s">
        <v>141</v>
      </c>
      <c r="F276" s="25">
        <f>SUM('8'!G50)</f>
        <v>357.2</v>
      </c>
      <c r="G276" s="25">
        <f>SUM('8'!H50)</f>
        <v>360.8</v>
      </c>
      <c r="H276" s="25">
        <f>SUM('8'!I50)</f>
        <v>364.5</v>
      </c>
    </row>
    <row r="277" spans="1:8" s="10" customFormat="1" ht="131.25">
      <c r="A277" s="36" t="s">
        <v>239</v>
      </c>
      <c r="B277" s="19" t="s">
        <v>237</v>
      </c>
      <c r="C277" s="19">
        <v>200</v>
      </c>
      <c r="D277" s="18" t="s">
        <v>9</v>
      </c>
      <c r="E277" s="18" t="s">
        <v>141</v>
      </c>
      <c r="F277" s="25">
        <f>SUM('8'!G51)</f>
        <v>56.8</v>
      </c>
      <c r="G277" s="25">
        <f>SUM('8'!H51)</f>
        <v>58.2</v>
      </c>
      <c r="H277" s="25">
        <f>SUM('8'!I51)</f>
        <v>69.5</v>
      </c>
    </row>
    <row r="278" spans="1:8" s="10" customFormat="1" ht="75">
      <c r="A278" s="4" t="s">
        <v>245</v>
      </c>
      <c r="B278" s="19" t="s">
        <v>241</v>
      </c>
      <c r="C278" s="68"/>
      <c r="D278" s="18"/>
      <c r="E278" s="18"/>
      <c r="F278" s="25">
        <f>SUM(F279:F280)</f>
        <v>381</v>
      </c>
      <c r="G278" s="25">
        <f t="shared" ref="G278:H278" si="95">SUM(G279:G280)</f>
        <v>385</v>
      </c>
      <c r="H278" s="25">
        <f t="shared" si="95"/>
        <v>401</v>
      </c>
    </row>
    <row r="279" spans="1:8" s="10" customFormat="1" ht="112.5">
      <c r="A279" s="36" t="s">
        <v>244</v>
      </c>
      <c r="B279" s="19" t="s">
        <v>242</v>
      </c>
      <c r="C279" s="19">
        <v>100</v>
      </c>
      <c r="D279" s="18" t="s">
        <v>9</v>
      </c>
      <c r="E279" s="18" t="s">
        <v>141</v>
      </c>
      <c r="F279" s="25">
        <f>SUM('8'!G53)</f>
        <v>367.6</v>
      </c>
      <c r="G279" s="25">
        <f>SUM('8'!H53)</f>
        <v>371.3</v>
      </c>
      <c r="H279" s="25">
        <f>SUM('8'!I53)</f>
        <v>375</v>
      </c>
    </row>
    <row r="280" spans="1:8" s="10" customFormat="1" ht="75">
      <c r="A280" s="36" t="s">
        <v>243</v>
      </c>
      <c r="B280" s="19" t="s">
        <v>242</v>
      </c>
      <c r="C280" s="19">
        <v>200</v>
      </c>
      <c r="D280" s="18" t="s">
        <v>9</v>
      </c>
      <c r="E280" s="18" t="s">
        <v>141</v>
      </c>
      <c r="F280" s="25">
        <f>SUM('8'!G54)</f>
        <v>13.4</v>
      </c>
      <c r="G280" s="25">
        <f>SUM('8'!H54)</f>
        <v>13.7</v>
      </c>
      <c r="H280" s="25">
        <f>SUM('8'!I54)</f>
        <v>26</v>
      </c>
    </row>
    <row r="281" spans="1:8" s="10" customFormat="1" ht="37.5">
      <c r="A281" s="7" t="s">
        <v>41</v>
      </c>
      <c r="B281" s="33" t="s">
        <v>13</v>
      </c>
      <c r="C281" s="26"/>
      <c r="D281" s="27"/>
      <c r="E281" s="27"/>
      <c r="F281" s="34">
        <f>SUM(F282)</f>
        <v>6100</v>
      </c>
      <c r="G281" s="34">
        <f t="shared" ref="G281:H281" si="96">SUM(G282)</f>
        <v>6100</v>
      </c>
      <c r="H281" s="34">
        <f t="shared" si="96"/>
        <v>6100</v>
      </c>
    </row>
    <row r="282" spans="1:8" s="10" customFormat="1" ht="93.75">
      <c r="A282" s="4" t="s">
        <v>42</v>
      </c>
      <c r="B282" s="29" t="s">
        <v>43</v>
      </c>
      <c r="C282" s="19"/>
      <c r="D282" s="18"/>
      <c r="E282" s="18"/>
      <c r="F282" s="25">
        <f>SUM(F283:F284)</f>
        <v>6100</v>
      </c>
      <c r="G282" s="25">
        <f>SUM(G283:G284)</f>
        <v>6100</v>
      </c>
      <c r="H282" s="25">
        <f>SUM(H283:H284)</f>
        <v>6100</v>
      </c>
    </row>
    <row r="283" spans="1:8" s="10" customFormat="1" ht="112.5">
      <c r="A283" s="4" t="s">
        <v>45</v>
      </c>
      <c r="B283" s="29" t="s">
        <v>44</v>
      </c>
      <c r="C283" s="19">
        <v>100</v>
      </c>
      <c r="D283" s="18" t="s">
        <v>9</v>
      </c>
      <c r="E283" s="18" t="s">
        <v>11</v>
      </c>
      <c r="F283" s="25">
        <f>SUM('8'!G431)</f>
        <v>4734.2</v>
      </c>
      <c r="G283" s="25">
        <f>SUM('8'!H431)</f>
        <v>4771.1000000000004</v>
      </c>
      <c r="H283" s="25">
        <f>SUM('8'!I431)</f>
        <v>5417.7</v>
      </c>
    </row>
    <row r="284" spans="1:8" s="10" customFormat="1" ht="75">
      <c r="A284" s="4" t="s">
        <v>46</v>
      </c>
      <c r="B284" s="29" t="s">
        <v>44</v>
      </c>
      <c r="C284" s="19">
        <v>200</v>
      </c>
      <c r="D284" s="18" t="s">
        <v>9</v>
      </c>
      <c r="E284" s="18" t="s">
        <v>11</v>
      </c>
      <c r="F284" s="25">
        <f>SUM('8'!G432)</f>
        <v>1365.8</v>
      </c>
      <c r="G284" s="25">
        <f>SUM('8'!H432)</f>
        <v>1328.9</v>
      </c>
      <c r="H284" s="25">
        <f>SUM('8'!I432)</f>
        <v>682.3</v>
      </c>
    </row>
    <row r="285" spans="1:8" s="10" customFormat="1" ht="75">
      <c r="A285" s="6" t="s">
        <v>153</v>
      </c>
      <c r="B285" s="68" t="s">
        <v>132</v>
      </c>
      <c r="C285" s="68"/>
      <c r="D285" s="69"/>
      <c r="E285" s="69"/>
      <c r="F285" s="15">
        <f>SUM(F286+F305+F316+F323)</f>
        <v>47736</v>
      </c>
      <c r="G285" s="15">
        <f>SUM(G286+G305+G316+G323)</f>
        <v>29384.9</v>
      </c>
      <c r="H285" s="15">
        <f>SUM(H286+H305+H316+H323)</f>
        <v>49368.7</v>
      </c>
    </row>
    <row r="286" spans="1:8" s="10" customFormat="1" ht="37.5">
      <c r="A286" s="7" t="s">
        <v>41</v>
      </c>
      <c r="B286" s="26" t="s">
        <v>133</v>
      </c>
      <c r="C286" s="26"/>
      <c r="D286" s="27"/>
      <c r="E286" s="27"/>
      <c r="F286" s="22">
        <f>SUM(F296+F300+F287+F303+F294)</f>
        <v>37269.599999999999</v>
      </c>
      <c r="G286" s="22">
        <f>SUM(G296+G300+G287+G303)</f>
        <v>24248.400000000001</v>
      </c>
      <c r="H286" s="22">
        <f>SUM(H296+H300+H287+H303)</f>
        <v>24004.2</v>
      </c>
    </row>
    <row r="287" spans="1:8" s="10" customFormat="1" ht="56.25">
      <c r="A287" s="4" t="s">
        <v>181</v>
      </c>
      <c r="B287" s="19" t="s">
        <v>182</v>
      </c>
      <c r="C287" s="26"/>
      <c r="D287" s="27"/>
      <c r="E287" s="27"/>
      <c r="F287" s="16">
        <f>SUM(F288+F289+F290+F291+F293+F292)</f>
        <v>22414.9</v>
      </c>
      <c r="G287" s="16">
        <f>SUM(G288+G289+G290+G291+G293+G292)</f>
        <v>15898.8</v>
      </c>
      <c r="H287" s="16">
        <f>SUM(H288+H289+H290+H291+H293+H292)</f>
        <v>16028.400000000001</v>
      </c>
    </row>
    <row r="288" spans="1:8" s="10" customFormat="1" ht="112.5">
      <c r="A288" s="36" t="s">
        <v>183</v>
      </c>
      <c r="B288" s="19" t="s">
        <v>184</v>
      </c>
      <c r="C288" s="19">
        <v>100</v>
      </c>
      <c r="D288" s="18" t="s">
        <v>9</v>
      </c>
      <c r="E288" s="18" t="s">
        <v>179</v>
      </c>
      <c r="F288" s="19">
        <f>SUM('8'!G18)</f>
        <v>2810.8</v>
      </c>
      <c r="G288" s="19">
        <f>SUM('8'!H18)</f>
        <v>2810.8</v>
      </c>
      <c r="H288" s="19">
        <f>SUM('8'!I18)</f>
        <v>2810.8</v>
      </c>
    </row>
    <row r="289" spans="1:8" s="10" customFormat="1" ht="112.5">
      <c r="A289" s="36" t="s">
        <v>183</v>
      </c>
      <c r="B289" s="19" t="s">
        <v>184</v>
      </c>
      <c r="C289" s="19">
        <v>100</v>
      </c>
      <c r="D289" s="18" t="s">
        <v>9</v>
      </c>
      <c r="E289" s="18" t="s">
        <v>123</v>
      </c>
      <c r="F289" s="16">
        <f>SUM('8'!G30)</f>
        <v>12919.2</v>
      </c>
      <c r="G289" s="16">
        <f>SUM('8'!H30)</f>
        <v>13048</v>
      </c>
      <c r="H289" s="16">
        <f>SUM('8'!I30)</f>
        <v>13178.6</v>
      </c>
    </row>
    <row r="290" spans="1:8" s="10" customFormat="1" ht="75">
      <c r="A290" s="36" t="s">
        <v>186</v>
      </c>
      <c r="B290" s="19" t="s">
        <v>184</v>
      </c>
      <c r="C290" s="19">
        <v>200</v>
      </c>
      <c r="D290" s="18" t="s">
        <v>9</v>
      </c>
      <c r="E290" s="18" t="s">
        <v>123</v>
      </c>
      <c r="F290" s="16">
        <f>SUM('8'!G31)</f>
        <v>5135.8999999999996</v>
      </c>
      <c r="G290" s="16">
        <f>SUM('8'!H31)</f>
        <v>26</v>
      </c>
      <c r="H290" s="16">
        <f>SUM('8'!I31)</f>
        <v>26</v>
      </c>
    </row>
    <row r="291" spans="1:8" s="10" customFormat="1" ht="37.5">
      <c r="A291" s="36" t="s">
        <v>187</v>
      </c>
      <c r="B291" s="19" t="s">
        <v>184</v>
      </c>
      <c r="C291" s="19">
        <v>800</v>
      </c>
      <c r="D291" s="18" t="s">
        <v>9</v>
      </c>
      <c r="E291" s="18" t="s">
        <v>123</v>
      </c>
      <c r="F291" s="16">
        <f>SUM('8'!G32)</f>
        <v>160</v>
      </c>
      <c r="G291" s="16">
        <f>SUM('8'!H32)</f>
        <v>2</v>
      </c>
      <c r="H291" s="16">
        <f>SUM('8'!I32)</f>
        <v>2</v>
      </c>
    </row>
    <row r="292" spans="1:8" s="10" customFormat="1" ht="37.5">
      <c r="A292" s="36" t="s">
        <v>187</v>
      </c>
      <c r="B292" s="19" t="s">
        <v>184</v>
      </c>
      <c r="C292" s="19">
        <v>800</v>
      </c>
      <c r="D292" s="18" t="s">
        <v>9</v>
      </c>
      <c r="E292" s="18" t="s">
        <v>50</v>
      </c>
      <c r="F292" s="16">
        <f>SUM('8'!G35)</f>
        <v>0</v>
      </c>
      <c r="G292" s="16">
        <f>SUM('8'!H35)</f>
        <v>0</v>
      </c>
      <c r="H292" s="16">
        <f>SUM('8'!I35)</f>
        <v>0</v>
      </c>
    </row>
    <row r="293" spans="1:8" s="10" customFormat="1" ht="75">
      <c r="A293" s="36" t="s">
        <v>186</v>
      </c>
      <c r="B293" s="19" t="s">
        <v>184</v>
      </c>
      <c r="C293" s="19">
        <v>200</v>
      </c>
      <c r="D293" s="18" t="s">
        <v>123</v>
      </c>
      <c r="E293" s="18" t="s">
        <v>188</v>
      </c>
      <c r="F293" s="16">
        <f>SUM('8'!G126)</f>
        <v>1389</v>
      </c>
      <c r="G293" s="16">
        <f>SUM('8'!H126)</f>
        <v>12</v>
      </c>
      <c r="H293" s="16">
        <f>SUM('8'!I126)</f>
        <v>11</v>
      </c>
    </row>
    <row r="294" spans="1:8" s="10" customFormat="1" ht="112.5">
      <c r="A294" s="4" t="s">
        <v>600</v>
      </c>
      <c r="B294" s="19" t="s">
        <v>598</v>
      </c>
      <c r="C294" s="19"/>
      <c r="D294" s="18" t="s">
        <v>9</v>
      </c>
      <c r="E294" s="18" t="s">
        <v>50</v>
      </c>
      <c r="F294" s="16">
        <f>SUM(F295)</f>
        <v>0</v>
      </c>
      <c r="G294" s="16">
        <f t="shared" ref="G294:H294" si="97">SUM(G295)</f>
        <v>0</v>
      </c>
      <c r="H294" s="16">
        <f t="shared" si="97"/>
        <v>0</v>
      </c>
    </row>
    <row r="295" spans="1:8" s="10" customFormat="1" ht="93.75">
      <c r="A295" s="4" t="s">
        <v>601</v>
      </c>
      <c r="B295" s="19" t="s">
        <v>599</v>
      </c>
      <c r="C295" s="19">
        <v>500</v>
      </c>
      <c r="D295" s="18" t="s">
        <v>9</v>
      </c>
      <c r="E295" s="18" t="s">
        <v>50</v>
      </c>
      <c r="F295" s="16">
        <f>SUM('8'!G37)</f>
        <v>0</v>
      </c>
      <c r="G295" s="16">
        <f>SUM('8'!H37)</f>
        <v>0</v>
      </c>
      <c r="H295" s="16">
        <f>SUM('8'!I37)</f>
        <v>0</v>
      </c>
    </row>
    <row r="296" spans="1:8" s="10" customFormat="1" ht="56.25">
      <c r="A296" s="4" t="s">
        <v>134</v>
      </c>
      <c r="B296" s="19" t="s">
        <v>135</v>
      </c>
      <c r="C296" s="19"/>
      <c r="D296" s="18"/>
      <c r="E296" s="18"/>
      <c r="F296" s="19">
        <f>SUM(F297:F299)</f>
        <v>984.5</v>
      </c>
      <c r="G296" s="19">
        <f t="shared" ref="G296:H296" si="98">SUM(G297:G298)</f>
        <v>990.5</v>
      </c>
      <c r="H296" s="19">
        <f t="shared" si="98"/>
        <v>1000.4</v>
      </c>
    </row>
    <row r="297" spans="1:8" s="10" customFormat="1" ht="112.5">
      <c r="A297" s="36" t="s">
        <v>519</v>
      </c>
      <c r="B297" s="19" t="s">
        <v>136</v>
      </c>
      <c r="C297" s="19">
        <v>100</v>
      </c>
      <c r="D297" s="18" t="s">
        <v>9</v>
      </c>
      <c r="E297" s="18" t="s">
        <v>51</v>
      </c>
      <c r="F297" s="19">
        <f>SUM('8'!G23)</f>
        <v>977.3</v>
      </c>
      <c r="G297" s="19">
        <f>SUM('8'!H23)</f>
        <v>989.5</v>
      </c>
      <c r="H297" s="19">
        <f>SUM('8'!I23)</f>
        <v>999.4</v>
      </c>
    </row>
    <row r="298" spans="1:8" s="10" customFormat="1" ht="75">
      <c r="A298" s="36" t="s">
        <v>518</v>
      </c>
      <c r="B298" s="19" t="s">
        <v>136</v>
      </c>
      <c r="C298" s="19">
        <v>200</v>
      </c>
      <c r="D298" s="18" t="s">
        <v>9</v>
      </c>
      <c r="E298" s="18" t="s">
        <v>51</v>
      </c>
      <c r="F298" s="19">
        <f>SUM('8'!G24)</f>
        <v>7.2</v>
      </c>
      <c r="G298" s="19">
        <f>SUM('8'!H24)</f>
        <v>1</v>
      </c>
      <c r="H298" s="19">
        <f>SUM('8'!I24)</f>
        <v>1</v>
      </c>
    </row>
    <row r="299" spans="1:8" s="10" customFormat="1" ht="37.5">
      <c r="A299" s="4" t="s">
        <v>187</v>
      </c>
      <c r="B299" s="19" t="s">
        <v>136</v>
      </c>
      <c r="C299" s="19">
        <v>800</v>
      </c>
      <c r="D299" s="18" t="s">
        <v>9</v>
      </c>
      <c r="E299" s="18" t="s">
        <v>51</v>
      </c>
      <c r="F299" s="19">
        <f>SUM('8'!G25)</f>
        <v>0</v>
      </c>
      <c r="G299" s="19"/>
      <c r="H299" s="19"/>
    </row>
    <row r="300" spans="1:8" s="10" customFormat="1" ht="37.5">
      <c r="A300" s="4" t="s">
        <v>138</v>
      </c>
      <c r="B300" s="19" t="s">
        <v>139</v>
      </c>
      <c r="C300" s="19"/>
      <c r="D300" s="18"/>
      <c r="E300" s="18"/>
      <c r="F300" s="19">
        <f>SUM(F301:F302)</f>
        <v>13770.199999999999</v>
      </c>
      <c r="G300" s="19">
        <f>SUM(G301:G302)</f>
        <v>7358.1</v>
      </c>
      <c r="H300" s="19">
        <f>SUM(H301:H302)</f>
        <v>6974.4</v>
      </c>
    </row>
    <row r="301" spans="1:8" s="10" customFormat="1" ht="131.25">
      <c r="A301" s="36" t="s">
        <v>143</v>
      </c>
      <c r="B301" s="19" t="s">
        <v>140</v>
      </c>
      <c r="C301" s="19">
        <v>100</v>
      </c>
      <c r="D301" s="18" t="s">
        <v>9</v>
      </c>
      <c r="E301" s="18" t="s">
        <v>141</v>
      </c>
      <c r="F301" s="19">
        <f>SUM('8'!G58)</f>
        <v>13102.4</v>
      </c>
      <c r="G301" s="19">
        <f>SUM('8'!H58)</f>
        <v>7352.1</v>
      </c>
      <c r="H301" s="19">
        <f>SUM('8'!I58)</f>
        <v>6968.4</v>
      </c>
    </row>
    <row r="302" spans="1:8" s="10" customFormat="1" ht="75">
      <c r="A302" s="36" t="s">
        <v>144</v>
      </c>
      <c r="B302" s="19" t="s">
        <v>140</v>
      </c>
      <c r="C302" s="19">
        <v>200</v>
      </c>
      <c r="D302" s="18" t="s">
        <v>9</v>
      </c>
      <c r="E302" s="18" t="s">
        <v>141</v>
      </c>
      <c r="F302" s="19">
        <f>SUM('8'!G59)</f>
        <v>667.8</v>
      </c>
      <c r="G302" s="19">
        <f>SUM('8'!H59)</f>
        <v>6</v>
      </c>
      <c r="H302" s="19">
        <f>SUM('8'!I59)</f>
        <v>6</v>
      </c>
    </row>
    <row r="303" spans="1:8" s="10" customFormat="1" ht="37.5">
      <c r="A303" s="4" t="s">
        <v>196</v>
      </c>
      <c r="B303" s="19" t="s">
        <v>195</v>
      </c>
      <c r="C303" s="19"/>
      <c r="D303" s="18"/>
      <c r="E303" s="18"/>
      <c r="F303" s="19">
        <f>SUM(F304)</f>
        <v>100</v>
      </c>
      <c r="G303" s="19">
        <f t="shared" ref="G303:H303" si="99">SUM(G304)</f>
        <v>1</v>
      </c>
      <c r="H303" s="19">
        <f t="shared" si="99"/>
        <v>1</v>
      </c>
    </row>
    <row r="304" spans="1:8" s="10" customFormat="1" ht="93.75">
      <c r="A304" s="36" t="s">
        <v>197</v>
      </c>
      <c r="B304" s="19" t="s">
        <v>194</v>
      </c>
      <c r="C304" s="19">
        <v>200</v>
      </c>
      <c r="D304" s="18" t="s">
        <v>179</v>
      </c>
      <c r="E304" s="18" t="s">
        <v>123</v>
      </c>
      <c r="F304" s="19">
        <f>SUM('8'!G72)</f>
        <v>100</v>
      </c>
      <c r="G304" s="19">
        <f>SUM('8'!H72)</f>
        <v>1</v>
      </c>
      <c r="H304" s="19">
        <f>SUM('8'!I72)</f>
        <v>1</v>
      </c>
    </row>
    <row r="305" spans="1:8" s="10" customFormat="1" ht="56.25">
      <c r="A305" s="7" t="s">
        <v>145</v>
      </c>
      <c r="B305" s="26" t="s">
        <v>146</v>
      </c>
      <c r="C305" s="26"/>
      <c r="D305" s="24"/>
      <c r="E305" s="24"/>
      <c r="F305" s="22">
        <f>SUM(F306+F314)</f>
        <v>1188.4000000000001</v>
      </c>
      <c r="G305" s="22">
        <f t="shared" ref="G305:H305" si="100">SUM(G306+G314)</f>
        <v>149.5</v>
      </c>
      <c r="H305" s="22">
        <f t="shared" si="100"/>
        <v>149.5</v>
      </c>
    </row>
    <row r="306" spans="1:8" s="10" customFormat="1" ht="56.25">
      <c r="A306" s="4" t="s">
        <v>147</v>
      </c>
      <c r="B306" s="19" t="s">
        <v>148</v>
      </c>
      <c r="C306" s="19"/>
      <c r="D306" s="23"/>
      <c r="E306" s="23"/>
      <c r="F306" s="16">
        <f>SUM(F309+F310+F308+F312+F313+F311+F307)</f>
        <v>1063.9000000000001</v>
      </c>
      <c r="G306" s="16">
        <f t="shared" ref="G306:H306" si="101">SUM(G309+G310+G308+G312+G313+G311+G307)</f>
        <v>25</v>
      </c>
      <c r="H306" s="16">
        <f t="shared" si="101"/>
        <v>25</v>
      </c>
    </row>
    <row r="307" spans="1:8" s="10" customFormat="1" ht="56.25">
      <c r="A307" s="4" t="s">
        <v>573</v>
      </c>
      <c r="B307" s="19">
        <v>5920154690</v>
      </c>
      <c r="C307" s="19">
        <v>200</v>
      </c>
      <c r="D307" s="18" t="s">
        <v>9</v>
      </c>
      <c r="E307" s="18" t="s">
        <v>141</v>
      </c>
      <c r="F307" s="16">
        <f>'8'!G62</f>
        <v>362.9</v>
      </c>
      <c r="G307" s="16">
        <f>'8'!H62</f>
        <v>0</v>
      </c>
      <c r="H307" s="16">
        <f>'8'!I62</f>
        <v>0</v>
      </c>
    </row>
    <row r="308" spans="1:8" s="10" customFormat="1" ht="150">
      <c r="A308" s="12" t="s">
        <v>521</v>
      </c>
      <c r="B308" s="19" t="s">
        <v>203</v>
      </c>
      <c r="C308" s="19">
        <v>200</v>
      </c>
      <c r="D308" s="18" t="s">
        <v>9</v>
      </c>
      <c r="E308" s="18" t="s">
        <v>141</v>
      </c>
      <c r="F308" s="19">
        <f>SUM('8'!G63)</f>
        <v>12</v>
      </c>
      <c r="G308" s="19">
        <f>SUM('8'!H63)</f>
        <v>0</v>
      </c>
      <c r="H308" s="19">
        <f>SUM('8'!I63)</f>
        <v>0</v>
      </c>
    </row>
    <row r="309" spans="1:8" s="10" customFormat="1" ht="187.5">
      <c r="A309" s="36" t="s">
        <v>497</v>
      </c>
      <c r="B309" s="19" t="s">
        <v>149</v>
      </c>
      <c r="C309" s="19">
        <v>100</v>
      </c>
      <c r="D309" s="18" t="s">
        <v>9</v>
      </c>
      <c r="E309" s="18" t="s">
        <v>141</v>
      </c>
      <c r="F309" s="19">
        <f>SUM('8'!G64)</f>
        <v>333.3</v>
      </c>
      <c r="G309" s="19">
        <f>SUM('8'!H64)</f>
        <v>0</v>
      </c>
      <c r="H309" s="19">
        <f>SUM('8'!I64)</f>
        <v>0</v>
      </c>
    </row>
    <row r="310" spans="1:8" s="10" customFormat="1" ht="131.25">
      <c r="A310" s="36" t="s">
        <v>500</v>
      </c>
      <c r="B310" s="19" t="s">
        <v>149</v>
      </c>
      <c r="C310" s="19">
        <v>200</v>
      </c>
      <c r="D310" s="18" t="s">
        <v>9</v>
      </c>
      <c r="E310" s="18" t="s">
        <v>141</v>
      </c>
      <c r="F310" s="19">
        <f>SUM('8'!G65)</f>
        <v>38.700000000000003</v>
      </c>
      <c r="G310" s="19">
        <f>SUM('8'!H65)</f>
        <v>0</v>
      </c>
      <c r="H310" s="19">
        <f>SUM('8'!I65)</f>
        <v>0</v>
      </c>
    </row>
    <row r="311" spans="1:8" s="10" customFormat="1" ht="131.25">
      <c r="A311" s="36" t="s">
        <v>500</v>
      </c>
      <c r="B311" s="19" t="s">
        <v>149</v>
      </c>
      <c r="C311" s="19">
        <v>200</v>
      </c>
      <c r="D311" s="18" t="s">
        <v>123</v>
      </c>
      <c r="E311" s="18" t="s">
        <v>188</v>
      </c>
      <c r="F311" s="19">
        <f>SUM('8'!G448)</f>
        <v>288</v>
      </c>
      <c r="G311" s="19">
        <f>SUM('8'!H448)</f>
        <v>0</v>
      </c>
      <c r="H311" s="19">
        <f>SUM('8'!I448)</f>
        <v>0</v>
      </c>
    </row>
    <row r="312" spans="1:8" s="10" customFormat="1" ht="75">
      <c r="A312" s="13" t="s">
        <v>202</v>
      </c>
      <c r="B312" s="19" t="s">
        <v>542</v>
      </c>
      <c r="C312" s="19">
        <v>200</v>
      </c>
      <c r="D312" s="18" t="s">
        <v>9</v>
      </c>
      <c r="E312" s="18" t="s">
        <v>141</v>
      </c>
      <c r="F312" s="16">
        <f>SUM('8'!G66)</f>
        <v>4</v>
      </c>
      <c r="G312" s="68"/>
      <c r="H312" s="68"/>
    </row>
    <row r="313" spans="1:8" s="10" customFormat="1" ht="75">
      <c r="A313" s="36" t="s">
        <v>191</v>
      </c>
      <c r="B313" s="19" t="s">
        <v>198</v>
      </c>
      <c r="C313" s="19">
        <v>200</v>
      </c>
      <c r="D313" s="18" t="s">
        <v>123</v>
      </c>
      <c r="E313" s="18" t="s">
        <v>188</v>
      </c>
      <c r="F313" s="16">
        <f>SUM('8'!G129)</f>
        <v>25</v>
      </c>
      <c r="G313" s="16">
        <f>SUM('8'!H129)</f>
        <v>25</v>
      </c>
      <c r="H313" s="16">
        <f>SUM('8'!I129)</f>
        <v>25</v>
      </c>
    </row>
    <row r="314" spans="1:8" s="10" customFormat="1" ht="56.25">
      <c r="A314" s="4" t="s">
        <v>200</v>
      </c>
      <c r="B314" s="19" t="s">
        <v>199</v>
      </c>
      <c r="C314" s="19"/>
      <c r="D314" s="18"/>
      <c r="E314" s="18"/>
      <c r="F314" s="16">
        <f>SUM(F315)</f>
        <v>124.5</v>
      </c>
      <c r="G314" s="16">
        <f t="shared" ref="G314:H314" si="102">SUM(G315)</f>
        <v>124.5</v>
      </c>
      <c r="H314" s="16">
        <f t="shared" si="102"/>
        <v>124.5</v>
      </c>
    </row>
    <row r="315" spans="1:8" s="10" customFormat="1" ht="37.5">
      <c r="A315" s="36" t="s">
        <v>314</v>
      </c>
      <c r="B315" s="19" t="s">
        <v>201</v>
      </c>
      <c r="C315" s="19">
        <v>500</v>
      </c>
      <c r="D315" s="18" t="s">
        <v>123</v>
      </c>
      <c r="E315" s="18" t="s">
        <v>188</v>
      </c>
      <c r="F315" s="16">
        <f>SUM('8'!G131)</f>
        <v>124.5</v>
      </c>
      <c r="G315" s="16">
        <f>SUM('8'!H131)</f>
        <v>124.5</v>
      </c>
      <c r="H315" s="16">
        <f>SUM('8'!I131)</f>
        <v>124.5</v>
      </c>
    </row>
    <row r="316" spans="1:8" s="10" customFormat="1" ht="37.5">
      <c r="A316" s="4" t="s">
        <v>218</v>
      </c>
      <c r="B316" s="26" t="s">
        <v>219</v>
      </c>
      <c r="C316" s="26"/>
      <c r="D316" s="24"/>
      <c r="E316" s="24"/>
      <c r="F316" s="22">
        <f>SUM(F317+F321+F319)</f>
        <v>4753</v>
      </c>
      <c r="G316" s="22">
        <f>SUM(G317+G321+G319)</f>
        <v>4972</v>
      </c>
      <c r="H316" s="22">
        <f t="shared" ref="H316" si="103">SUM(H317+H321+H319)</f>
        <v>5200</v>
      </c>
    </row>
    <row r="317" spans="1:8" s="10" customFormat="1" ht="56.25">
      <c r="A317" s="4" t="s">
        <v>225</v>
      </c>
      <c r="B317" s="19" t="s">
        <v>220</v>
      </c>
      <c r="C317" s="19"/>
      <c r="D317" s="23"/>
      <c r="E317" s="23"/>
      <c r="F317" s="16">
        <f>SUM(F318,)</f>
        <v>626</v>
      </c>
      <c r="G317" s="16">
        <f t="shared" ref="G317:H317" si="104">SUM(G318)</f>
        <v>626</v>
      </c>
      <c r="H317" s="16">
        <f t="shared" si="104"/>
        <v>626</v>
      </c>
    </row>
    <row r="318" spans="1:8" s="10" customFormat="1" ht="93.75">
      <c r="A318" s="36" t="s">
        <v>227</v>
      </c>
      <c r="B318" s="19" t="s">
        <v>226</v>
      </c>
      <c r="C318" s="19">
        <v>600</v>
      </c>
      <c r="D318" s="18" t="s">
        <v>215</v>
      </c>
      <c r="E318" s="18" t="s">
        <v>51</v>
      </c>
      <c r="F318" s="16">
        <f>SUM('8'!G190)</f>
        <v>626</v>
      </c>
      <c r="G318" s="16">
        <f>SUM('8'!H190)</f>
        <v>626</v>
      </c>
      <c r="H318" s="16">
        <f>SUM('8'!I190)</f>
        <v>626</v>
      </c>
    </row>
    <row r="319" spans="1:8" s="10" customFormat="1" ht="37.5">
      <c r="A319" s="4" t="s">
        <v>222</v>
      </c>
      <c r="B319" s="19" t="s">
        <v>221</v>
      </c>
      <c r="C319" s="19"/>
      <c r="D319" s="18"/>
      <c r="E319" s="18"/>
      <c r="F319" s="16">
        <f>F320</f>
        <v>0</v>
      </c>
      <c r="G319" s="16">
        <f>G320</f>
        <v>0</v>
      </c>
      <c r="H319" s="16">
        <f>H320</f>
        <v>0</v>
      </c>
    </row>
    <row r="320" spans="1:8" s="10" customFormat="1" ht="56.25">
      <c r="A320" s="4" t="s">
        <v>576</v>
      </c>
      <c r="B320" s="19" t="s">
        <v>575</v>
      </c>
      <c r="C320" s="19">
        <v>300</v>
      </c>
      <c r="D320" s="18" t="s">
        <v>215</v>
      </c>
      <c r="E320" s="18" t="s">
        <v>51</v>
      </c>
      <c r="F320" s="16">
        <f>'8'!G192</f>
        <v>0</v>
      </c>
      <c r="G320" s="16">
        <f>'8'!H192</f>
        <v>0</v>
      </c>
      <c r="H320" s="16">
        <f>'8'!I192</f>
        <v>0</v>
      </c>
    </row>
    <row r="321" spans="1:8" s="10" customFormat="1" ht="37.5">
      <c r="A321" s="4" t="s">
        <v>222</v>
      </c>
      <c r="B321" s="19" t="s">
        <v>221</v>
      </c>
      <c r="C321" s="19"/>
      <c r="D321" s="23"/>
      <c r="E321" s="23"/>
      <c r="F321" s="19">
        <f>SUM(F322)</f>
        <v>4127</v>
      </c>
      <c r="G321" s="19">
        <f t="shared" ref="G321:H321" si="105">SUM(G322)</f>
        <v>4346</v>
      </c>
      <c r="H321" s="19">
        <f t="shared" si="105"/>
        <v>4574</v>
      </c>
    </row>
    <row r="322" spans="1:8" s="10" customFormat="1" ht="93.75">
      <c r="A322" s="55" t="s">
        <v>223</v>
      </c>
      <c r="B322" s="19" t="s">
        <v>224</v>
      </c>
      <c r="C322" s="19">
        <v>300</v>
      </c>
      <c r="D322" s="18" t="s">
        <v>215</v>
      </c>
      <c r="E322" s="18" t="s">
        <v>9</v>
      </c>
      <c r="F322" s="19">
        <f>SUM('8'!G177)</f>
        <v>4127</v>
      </c>
      <c r="G322" s="19">
        <f>SUM('8'!H177)</f>
        <v>4346</v>
      </c>
      <c r="H322" s="19">
        <f>SUM('8'!I177)</f>
        <v>4574</v>
      </c>
    </row>
    <row r="323" spans="1:8" s="10" customFormat="1" ht="19.5">
      <c r="A323" s="4" t="s">
        <v>206</v>
      </c>
      <c r="B323" s="26" t="s">
        <v>207</v>
      </c>
      <c r="C323" s="26"/>
      <c r="D323" s="24"/>
      <c r="E323" s="24"/>
      <c r="F323" s="22">
        <f>SUM(F324+F328)</f>
        <v>4525</v>
      </c>
      <c r="G323" s="22">
        <f>SUM(G324+G328)</f>
        <v>15</v>
      </c>
      <c r="H323" s="22">
        <f>SUM(H324+H328)</f>
        <v>20015</v>
      </c>
    </row>
    <row r="324" spans="1:8" s="10" customFormat="1" ht="37.5">
      <c r="A324" s="4" t="s">
        <v>209</v>
      </c>
      <c r="B324" s="19" t="s">
        <v>208</v>
      </c>
      <c r="C324" s="19"/>
      <c r="D324" s="23"/>
      <c r="E324" s="23"/>
      <c r="F324" s="16">
        <f>SUM(F325,F326,F327)</f>
        <v>4505</v>
      </c>
      <c r="G324" s="16">
        <f t="shared" ref="G324:H324" si="106">SUM(G325,G326,G327)</f>
        <v>5</v>
      </c>
      <c r="H324" s="16">
        <f t="shared" si="106"/>
        <v>20005</v>
      </c>
    </row>
    <row r="325" spans="1:8" s="10" customFormat="1" ht="93.75">
      <c r="A325" s="36" t="s">
        <v>210</v>
      </c>
      <c r="B325" s="19" t="s">
        <v>544</v>
      </c>
      <c r="C325" s="19">
        <v>200</v>
      </c>
      <c r="D325" s="18" t="s">
        <v>11</v>
      </c>
      <c r="E325" s="18" t="s">
        <v>51</v>
      </c>
      <c r="F325" s="16">
        <f>SUM('8'!G156)</f>
        <v>5</v>
      </c>
      <c r="G325" s="16">
        <f>SUM('8'!H156)</f>
        <v>5</v>
      </c>
      <c r="H325" s="16">
        <f>SUM('8'!I156)</f>
        <v>5</v>
      </c>
    </row>
    <row r="326" spans="1:8" s="10" customFormat="1" ht="56.25">
      <c r="A326" s="4" t="s">
        <v>657</v>
      </c>
      <c r="B326" s="19" t="s">
        <v>638</v>
      </c>
      <c r="C326" s="19">
        <v>500</v>
      </c>
      <c r="D326" s="18" t="s">
        <v>11</v>
      </c>
      <c r="E326" s="18" t="s">
        <v>51</v>
      </c>
      <c r="F326" s="16">
        <f>'8'!G157</f>
        <v>4500</v>
      </c>
      <c r="G326" s="16">
        <f>'8'!H157</f>
        <v>0</v>
      </c>
      <c r="H326" s="16">
        <f>'8'!I157</f>
        <v>0</v>
      </c>
    </row>
    <row r="327" spans="1:8" s="10" customFormat="1" ht="37.5">
      <c r="A327" s="4" t="s">
        <v>656</v>
      </c>
      <c r="B327" s="19" t="s">
        <v>639</v>
      </c>
      <c r="C327" s="19">
        <v>500</v>
      </c>
      <c r="D327" s="18" t="s">
        <v>11</v>
      </c>
      <c r="E327" s="18" t="s">
        <v>51</v>
      </c>
      <c r="F327" s="16">
        <f>'8'!G158</f>
        <v>0</v>
      </c>
      <c r="G327" s="16">
        <f>'8'!H158</f>
        <v>0</v>
      </c>
      <c r="H327" s="16">
        <f>'8'!I158</f>
        <v>20000</v>
      </c>
    </row>
    <row r="328" spans="1:8" s="10" customFormat="1" ht="37.5">
      <c r="A328" s="4" t="s">
        <v>211</v>
      </c>
      <c r="B328" s="19" t="s">
        <v>212</v>
      </c>
      <c r="C328" s="19"/>
      <c r="D328" s="18"/>
      <c r="E328" s="18"/>
      <c r="F328" s="16">
        <f>SUM(F329:F330)</f>
        <v>20</v>
      </c>
      <c r="G328" s="16">
        <f t="shared" ref="G328:H328" si="107">SUM(G329:G330)</f>
        <v>10</v>
      </c>
      <c r="H328" s="16">
        <f t="shared" si="107"/>
        <v>10</v>
      </c>
    </row>
    <row r="329" spans="1:8" s="10" customFormat="1" ht="93.75">
      <c r="A329" s="36" t="s">
        <v>213</v>
      </c>
      <c r="B329" s="19" t="s">
        <v>266</v>
      </c>
      <c r="C329" s="19">
        <v>200</v>
      </c>
      <c r="D329" s="18" t="s">
        <v>11</v>
      </c>
      <c r="E329" s="18" t="s">
        <v>51</v>
      </c>
      <c r="F329" s="16">
        <f>SUM('8'!G160)</f>
        <v>10</v>
      </c>
      <c r="G329" s="16">
        <f>SUM('8'!H160)</f>
        <v>5</v>
      </c>
      <c r="H329" s="16">
        <f>SUM('8'!I160)</f>
        <v>5</v>
      </c>
    </row>
    <row r="330" spans="1:8" s="10" customFormat="1" ht="93.75">
      <c r="A330" s="36" t="s">
        <v>523</v>
      </c>
      <c r="B330" s="19" t="s">
        <v>501</v>
      </c>
      <c r="C330" s="19">
        <v>200</v>
      </c>
      <c r="D330" s="18" t="s">
        <v>11</v>
      </c>
      <c r="E330" s="18" t="s">
        <v>51</v>
      </c>
      <c r="F330" s="16">
        <f>SUM('8'!G161)</f>
        <v>10</v>
      </c>
      <c r="G330" s="16">
        <f>SUM('8'!H161)</f>
        <v>5</v>
      </c>
      <c r="H330" s="16">
        <f>SUM('8'!I161)</f>
        <v>5</v>
      </c>
    </row>
  </sheetData>
  <mergeCells count="3">
    <mergeCell ref="A1:C6"/>
    <mergeCell ref="D1:H6"/>
    <mergeCell ref="A7:H7"/>
  </mergeCells>
  <pageMargins left="0.31496062992125984" right="0.31496062992125984" top="0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</vt:lpstr>
      <vt:lpstr>9</vt:lpstr>
      <vt:lpstr>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AdminT</cp:lastModifiedBy>
  <cp:lastPrinted>2021-01-11T11:15:47Z</cp:lastPrinted>
  <dcterms:created xsi:type="dcterms:W3CDTF">2019-09-30T18:12:57Z</dcterms:created>
  <dcterms:modified xsi:type="dcterms:W3CDTF">2021-06-01T13:24:39Z</dcterms:modified>
</cp:coreProperties>
</file>